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!!!!!!\2023\Объекты\ТК96 - ТК97\Конкурс\Анализ предложений (повторный конкурс)\Ексел 2605.23 от Бушановой\Еxсel РНЦ+ приложения (ТК96-ТК97)\"/>
    </mc:Choice>
  </mc:AlternateContent>
  <bookViews>
    <workbookView xWindow="0" yWindow="0" windowWidth="26670" windowHeight="11310" firstSheet="1" activeTab="1"/>
  </bookViews>
  <sheets>
    <sheet name="Давальческие материалы" sheetId="1" state="hidden" r:id="rId1"/>
    <sheet name="Давальческие материалы (3)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_FilterDatabase" localSheetId="1" hidden="1">#REF!</definedName>
    <definedName name="_xlnm._FilterDatabase" hidden="1">#REF!</definedName>
    <definedName name="add" localSheetId="0">[1]Опции!#REF!</definedName>
    <definedName name="add" localSheetId="1">[1]Опции!#REF!</definedName>
    <definedName name="add">[2]Опции!#REF!</definedName>
    <definedName name="k" localSheetId="0">#REF!</definedName>
    <definedName name="k" localSheetId="1">#REF!</definedName>
    <definedName name="k">#REF!</definedName>
    <definedName name="k_1" localSheetId="0">#REF!</definedName>
    <definedName name="k_1" localSheetId="1">#REF!</definedName>
    <definedName name="k_1">#REF!</definedName>
    <definedName name="l" localSheetId="0">[3]ШАСУ3!$C$2</definedName>
    <definedName name="l" localSheetId="1">[3]ШАСУ3!$C$2</definedName>
    <definedName name="l">[4]ШАСУ3!$C$2</definedName>
    <definedName name="M_KAR_Запрос1" localSheetId="0">#REF!</definedName>
    <definedName name="M_KAR_Запрос1" localSheetId="1">#REF!</definedName>
    <definedName name="M_KAR_Запрос1">#REF!</definedName>
    <definedName name="n" localSheetId="0">[5]Итого!#REF!</definedName>
    <definedName name="n" localSheetId="1">[5]Итого!#REF!</definedName>
    <definedName name="n">[6]Итого!#REF!</definedName>
    <definedName name="t" localSheetId="0">#REF!</definedName>
    <definedName name="t" localSheetId="1">#REF!</definedName>
    <definedName name="t">#REF!</definedName>
    <definedName name="USD" localSheetId="0">'[7]искл. ИД'!#REF!</definedName>
    <definedName name="USD" localSheetId="1">'[7]искл. ИД'!#REF!</definedName>
    <definedName name="USD">'[7]искл. ИД'!#REF!</definedName>
    <definedName name="альт" localSheetId="1">#REF!</definedName>
    <definedName name="альт">#REF!</definedName>
    <definedName name="альтернативный" localSheetId="1">#REF!</definedName>
    <definedName name="альтернативный">#REF!</definedName>
    <definedName name="альтернативный1" localSheetId="1">#REF!</definedName>
    <definedName name="альтернативный1">#REF!</definedName>
    <definedName name="Благоустр" localSheetId="1">[2]Опции!#REF!</definedName>
    <definedName name="Благоустр">[2]Опции!#REF!</definedName>
    <definedName name="геодезия" localSheetId="1">#REF!</definedName>
    <definedName name="геодезия">#REF!</definedName>
    <definedName name="геология" localSheetId="1">#REF!</definedName>
    <definedName name="геология">#REF!</definedName>
    <definedName name="геофизика" localSheetId="1">#REF!</definedName>
    <definedName name="геофизика">#REF!</definedName>
    <definedName name="ДМ1" localSheetId="1">#REF!</definedName>
    <definedName name="ДМ1">#REF!</definedName>
    <definedName name="_xlnm.Print_Titles" localSheetId="1">'Давальческие материалы (3)'!$6:$6</definedName>
    <definedName name="лаборатория" localSheetId="1">#REF!</definedName>
    <definedName name="лаборатория">#REF!</definedName>
    <definedName name="_xlnm.Print_Area" localSheetId="0">'Давальческие материалы'!$A$1:$F$61</definedName>
    <definedName name="_xlnm.Print_Area" localSheetId="1">'Давальческие материалы (3)'!$A$1:$H$48</definedName>
    <definedName name="прочие" localSheetId="1">#REF!</definedName>
    <definedName name="прочие">#REF!</definedName>
    <definedName name="Работы" localSheetId="0">#REF!</definedName>
    <definedName name="Работы" localSheetId="1">#REF!</definedName>
    <definedName name="Работы">#REF!</definedName>
    <definedName name="Средняя_з_пл_в_строительстве" localSheetId="0">#REF!</definedName>
    <definedName name="Средняя_з_пл_в_строительстве" localSheetId="1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 localSheetId="1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 localSheetId="1">#REF!</definedName>
    <definedName name="Увеличение_затрат_по_ЭММ">#REF!</definedName>
    <definedName name="цууу" localSheetId="1">#REF!</definedName>
    <definedName name="цууу">#REF!</definedName>
    <definedName name="ьь" localSheetId="1">#REF!</definedName>
    <definedName name="ьь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3" l="1"/>
  <c r="G24" i="3"/>
  <c r="G32" i="3"/>
  <c r="G33" i="3"/>
  <c r="G3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5" i="3"/>
  <c r="G26" i="3"/>
  <c r="G27" i="3"/>
  <c r="G28" i="3"/>
  <c r="G29" i="3"/>
  <c r="G30" i="3"/>
  <c r="G31" i="3"/>
  <c r="G34" i="3"/>
  <c r="G35" i="3"/>
  <c r="G36" i="3"/>
  <c r="G37" i="3"/>
  <c r="G8" i="3"/>
  <c r="F9" i="3"/>
  <c r="H39" i="3" l="1"/>
  <c r="F32" i="3" l="1"/>
  <c r="F33" i="3"/>
  <c r="F34" i="3"/>
  <c r="F35" i="3"/>
  <c r="F36" i="3"/>
  <c r="F37" i="3"/>
  <c r="F38" i="3"/>
  <c r="F10" i="3" l="1"/>
  <c r="F11" i="3"/>
  <c r="F12" i="3"/>
  <c r="F13" i="3"/>
  <c r="F14" i="3"/>
  <c r="F15" i="3"/>
  <c r="F16" i="3"/>
  <c r="F17" i="3"/>
  <c r="F18" i="3"/>
  <c r="F19" i="3"/>
  <c r="F20" i="3"/>
  <c r="F21" i="3"/>
  <c r="F25" i="3"/>
  <c r="F27" i="3"/>
  <c r="F29" i="3"/>
  <c r="F30" i="3"/>
  <c r="F31" i="3"/>
  <c r="F52" i="1" l="1"/>
  <c r="F41" i="1"/>
  <c r="L9" i="1"/>
  <c r="L8" i="1" l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2" i="1"/>
  <c r="L43" i="1"/>
  <c r="L44" i="1"/>
  <c r="L45" i="1"/>
  <c r="L46" i="1"/>
  <c r="L47" i="1"/>
  <c r="L48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2" i="1"/>
  <c r="K43" i="1"/>
  <c r="K44" i="1"/>
  <c r="K45" i="1"/>
  <c r="K46" i="1"/>
  <c r="K47" i="1"/>
  <c r="K48" i="1"/>
  <c r="L7" i="1"/>
  <c r="K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2" i="1"/>
  <c r="H43" i="1"/>
  <c r="H44" i="1"/>
  <c r="H45" i="1"/>
  <c r="H46" i="1"/>
  <c r="H47" i="1"/>
  <c r="H48" i="1"/>
  <c r="H7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30" i="1"/>
  <c r="F32" i="1"/>
  <c r="F34" i="1"/>
  <c r="F35" i="1"/>
  <c r="F36" i="1"/>
  <c r="F37" i="1"/>
  <c r="F38" i="1"/>
  <c r="F39" i="1"/>
  <c r="F40" i="1"/>
  <c r="F42" i="1"/>
  <c r="F45" i="1"/>
  <c r="F46" i="1"/>
  <c r="F47" i="1"/>
  <c r="F48" i="1"/>
  <c r="F23" i="3"/>
  <c r="F22" i="3"/>
  <c r="F26" i="3"/>
  <c r="F24" i="3"/>
  <c r="F39" i="3" l="1"/>
</calcChain>
</file>

<file path=xl/sharedStrings.xml><?xml version="1.0" encoding="utf-8"?>
<sst xmlns="http://schemas.openxmlformats.org/spreadsheetml/2006/main" count="241" uniqueCount="122">
  <si>
    <t>Примечание :</t>
  </si>
  <si>
    <t>Цена, руб.</t>
  </si>
  <si>
    <t>Кол-во</t>
  </si>
  <si>
    <t>Ед.изм</t>
  </si>
  <si>
    <t>Наименование</t>
  </si>
  <si>
    <t>№ п/п</t>
  </si>
  <si>
    <t>Перечень материалов поставки Заказчика</t>
  </si>
  <si>
    <t>по объекту  ТЭЦ-12:</t>
  </si>
  <si>
    <t>Начальник ОКС ТЭЦ-12</t>
  </si>
  <si>
    <t>А.В. Багаутдинов</t>
  </si>
  <si>
    <t>Инженер ОКС  ТЭЦ-12</t>
  </si>
  <si>
    <t>И.В. Холопкин</t>
  </si>
  <si>
    <t>Материалы</t>
  </si>
  <si>
    <t>2. Наименование материалов  ориентировочное и будет корректироваться при поставке подрядчику аналога с сохранением технических характеристик.</t>
  </si>
  <si>
    <t>2СКУ.ППМ-16-377х9.0/514-380-МО3 по ИЯНШ.300260.033ТУ</t>
  </si>
  <si>
    <t>шт</t>
  </si>
  <si>
    <t>Бугель направляющей опоры БН1-377/497 Ч.121-КЖ.И-БН1-377/497</t>
  </si>
  <si>
    <t>Бугель направляющей опоры БН2-377/497 Ч.121-КЖ.И-БН2-377/497</t>
  </si>
  <si>
    <t>Заглушка плоская приворная с ребрами Ду125мм, Ру16кгс/см2, сталь 20, ТС 595.000-21 Серия 5.903-13</t>
  </si>
  <si>
    <t>Заглушка плоская приворная с ребрами Ду150, Ру16кгс/см2, сталь 20, ТС 595.000-24 Серия 5.903-13</t>
  </si>
  <si>
    <t>Заглушка плоская приворная с ребрами Ду350, Ру16кгс/см2, сталь 20, ТС 595.000-37 Серия 5.90-13</t>
  </si>
  <si>
    <t>Заглушка плоская приворняа с ребрами Ду200мм, Ру16кгс/см2, сталь 20, ТС 595.000-27 Серия 5.903-13</t>
  </si>
  <si>
    <t>Заделка стыков ППМ изоляции 377 толщиной 60 мм</t>
  </si>
  <si>
    <t>Кольцо опорное КО-6 ГОСТ 8020-90 (840х580х70)</t>
  </si>
  <si>
    <t>Кольцо стеновое КС-15-6 (1680*590*90) ГОСТ 8020-90 Черемхово</t>
  </si>
  <si>
    <t>Кольцо стеновое КС-7.9 (700*890) ГОСТ 8020-90 (Черемхово)</t>
  </si>
  <si>
    <t>Кольцо стеновое КС7.3 (840*700*290) Серия 3.900.1-14 вып.1 ТЭЦ-12</t>
  </si>
  <si>
    <t>Кран КШ.Ц.П.Energy 080.025.Н/П.03</t>
  </si>
  <si>
    <t>Кран КШЦП Energy 125/100.025.Н/П.03</t>
  </si>
  <si>
    <t>Кран шаровой  DN150 PN25 с редуктором (КШ.Ц.П.Р. Energy 150.025.Н/П.03)</t>
  </si>
  <si>
    <t>Кран шаровой  DN200 PN25 КШ.Ц.П.Р.Enegery 200.025.Н/П.03.</t>
  </si>
  <si>
    <t>Кран шаровой DN65 PN25 (КШ.Ц.П. Energy 065.025.Н/П.03)</t>
  </si>
  <si>
    <t xml:space="preserve">Кран шаровый регулирующий DN 32 PN 25 Tдо 150°С Вода Присоединение-Фланцевое с КОФ+крепеж и уплотнения Привод-Ручной </t>
  </si>
  <si>
    <t>Кран шаровый стальной КШЦП Energy 100.025.Н/П.03</t>
  </si>
  <si>
    <t>Кран шаровый стальной с ручкой DN25 PN25 К.Ш.Ц.П.Energy 025.040.Н/П.03</t>
  </si>
  <si>
    <t>Лоток Л20-11а(2970х2160х1040) серия 3.006.1-2.87 вып.1</t>
  </si>
  <si>
    <t>Лоток Л20д-11/2 Серия 3.006.1-2.87 (720*2160*1040)</t>
  </si>
  <si>
    <t>Люк чугунный тип Т с замком ГОСТ 3634-99</t>
  </si>
  <si>
    <t>Неподвижная опора в ППМИ 377-60 (расстояние между щитами 600 мм)</t>
  </si>
  <si>
    <t>Опора скользящая h=150мм ф 350 СПО-377/497 ч.121-КЖ.И-СПО 377/497</t>
  </si>
  <si>
    <t>Опорная подушка ОП-5 Серия 3.006.1-2.87</t>
  </si>
  <si>
    <t>Отвод 90 108х6-09Г2С ГОСТ 17375-2001</t>
  </si>
  <si>
    <t>Отвод 90 133х6-09Г2С ГОСТ 17375-2001</t>
  </si>
  <si>
    <t>Отвод 90 159х6-09Г2С ГОСТ 17375-2001</t>
  </si>
  <si>
    <t>Отвод 90 219х8-09Г2С ГОСТ 17375-2001</t>
  </si>
  <si>
    <t>Отвод 90 377х10-09Г2С ГОСТ 17375-2001</t>
  </si>
  <si>
    <t>Отвод 90 89х6-Ст.20 ГОСТ 17375-2001</t>
  </si>
  <si>
    <t>Переход К-2 108х6-57х4 Ст.20 ГОСТ 17378-2001</t>
  </si>
  <si>
    <t>Плита днища колодца ПН15 серия 3.900.1-14 вып.1 (Черемхово)</t>
  </si>
  <si>
    <t>Плита перекрытия камер ПО 11 (4200х1480х400) АУС-16 5235-АСИ (ТЭЦ-12)</t>
  </si>
  <si>
    <t>Плита перекрытия П18-8(2990х2160х150) Серия 3.006.1-2.87 ТЭЦ-12</t>
  </si>
  <si>
    <t>Плита перекрытия П18д-8(740х2160х150) Серия 3.006.1-2.87</t>
  </si>
  <si>
    <t>Плита перекрытия тепловых камер П16Д (4200х590х400) 5235-АСИ</t>
  </si>
  <si>
    <t>Штуцер 1,6 100-350 ст. 09Г2С ТС-592-108 с.5.903-13.81 ч.2</t>
  </si>
  <si>
    <t>Штуцер 1,6 150-350 ст. 09Г2С ТС-592-133 c.5.903-13.В1 ч.2</t>
  </si>
  <si>
    <t>Штуцер 1,6 200-350 ст.09Г2С ТС-592-147 с.5.903-13.81 ч.2</t>
  </si>
  <si>
    <t>цена без ндс</t>
  </si>
  <si>
    <t xml:space="preserve">Цена без ндс </t>
  </si>
  <si>
    <t>сумма без НДС</t>
  </si>
  <si>
    <t>Труба ППМ - 377х9 ТУ 14-3-1128-2000 09Г2С Толщина изоляции 60 мм</t>
  </si>
  <si>
    <t>ТРУБА Ф 159Х6  8732-78  20</t>
  </si>
  <si>
    <t>Труба Ф 377х9 ТУ 14-3-1128-2000 09Г2С</t>
  </si>
  <si>
    <t>пог. м</t>
  </si>
  <si>
    <t>т</t>
  </si>
  <si>
    <t>1.Стоимость материалов и оборудования является ориентировочной и будет корректироваться  при поставке материалов подрядчику.</t>
  </si>
  <si>
    <t>ИТОГО материалы поставки заказчика на сумму (без НДС), руб.</t>
  </si>
  <si>
    <t>"Трубопровод ТЭЦ-Храмцовка. инв.№ИЭ000406. Техническое перевооружение. Замена участка от ТК-95 до 97 по ул.Забойщика (ф 377 L=360м)".</t>
  </si>
  <si>
    <t>акт ц 102196,47</t>
  </si>
  <si>
    <t>акт ц 84675,27</t>
  </si>
  <si>
    <t>акт ц 10151,56</t>
  </si>
  <si>
    <t>акт ц 23202,32</t>
  </si>
  <si>
    <t>акт ц  91190,48</t>
  </si>
  <si>
    <t>акт ц 19094,77</t>
  </si>
  <si>
    <t>акт ц 170368,33</t>
  </si>
  <si>
    <t>акт ц 7864,45</t>
  </si>
  <si>
    <t>акт ц 2254,40</t>
  </si>
  <si>
    <t>акт ц 18908.91</t>
  </si>
  <si>
    <t>акт ц 1357,66</t>
  </si>
  <si>
    <t>акт ц 19281,30</t>
  </si>
  <si>
    <t>акт ц 27052,00</t>
  </si>
  <si>
    <t>акт ц 45086,67</t>
  </si>
  <si>
    <t>акт ц 32981,90</t>
  </si>
  <si>
    <t>акт ц 5273,30</t>
  </si>
  <si>
    <t>ает ц 4508,66</t>
  </si>
  <si>
    <t>акт ц 249404,20</t>
  </si>
  <si>
    <t>акт ц 668136,35</t>
  </si>
  <si>
    <t>акт ц 5858017,50</t>
  </si>
  <si>
    <t xml:space="preserve">акт ц </t>
  </si>
  <si>
    <t>акт ц 8293,94</t>
  </si>
  <si>
    <t>акт ц 9017,32</t>
  </si>
  <si>
    <t>акт ц 63123,20</t>
  </si>
  <si>
    <t>акт ц 212922,50</t>
  </si>
  <si>
    <t>акт 69110,87</t>
  </si>
  <si>
    <t>акт ц 204623,35</t>
  </si>
  <si>
    <t>акт ц 113621,78</t>
  </si>
  <si>
    <t>акт ц 9312,95</t>
  </si>
  <si>
    <t>акт ц 42901,20</t>
  </si>
  <si>
    <t>акт ц 31252,74</t>
  </si>
  <si>
    <t>акт ц 79350,36</t>
  </si>
  <si>
    <t>акт ц 8034,84</t>
  </si>
  <si>
    <t>акт ц 9614,17</t>
  </si>
  <si>
    <t>акт ц 258827,68</t>
  </si>
  <si>
    <t>акт ц 492716,00</t>
  </si>
  <si>
    <t>акт ц 111840,80</t>
  </si>
  <si>
    <t>акт ц 2406,06</t>
  </si>
  <si>
    <t>акт ц 8091,88</t>
  </si>
  <si>
    <t>акт ц 1863,80</t>
  </si>
  <si>
    <t>акт ц 129244,68</t>
  </si>
  <si>
    <t>акт ц  737188,80</t>
  </si>
  <si>
    <t xml:space="preserve">Стоимость, руб. </t>
  </si>
  <si>
    <t>акт ц 78777,76</t>
  </si>
  <si>
    <t>акт ц 862696,80</t>
  </si>
  <si>
    <t>акт ц 6168,05</t>
  </si>
  <si>
    <t>Плита перекрытия 1ПП15-1</t>
  </si>
  <si>
    <t>акт ц 6054,72</t>
  </si>
  <si>
    <t>Цена, (руб без НДС)</t>
  </si>
  <si>
    <t xml:space="preserve">Стоимость, (руб без НДС) </t>
  </si>
  <si>
    <t>2 этап  Замена участка от ТК-96 до ТК-97 по ул. Забойщика (Ø377, L=80м)</t>
  </si>
  <si>
    <t>8ШТ</t>
  </si>
  <si>
    <t>4шт</t>
  </si>
  <si>
    <t>1.Стоимость материалов  является ориентировочной и будет корректироваться  при поставке материалов подрядчику.</t>
  </si>
  <si>
    <t xml:space="preserve">шт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</si>
</sst>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??_р_._-;_-@_-"/>
    <numFmt numFmtId="165" formatCode="_-* #,##0.00_р_._-;\-* #,##0.00_р_._-;_-* &quot;-&quot;??_р_._-;_-@_-"/>
    <numFmt numFmtId="166" formatCode="0.000"/>
    <numFmt numFmtId="167" formatCode="_-* #,##0.0_р_._-;\-* #,##0.0_р_._-;_-* &quot;-&quot;??_р_._-;_-@_-"/>
    <numFmt numFmtId="168" formatCode="#,##0.000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8"/>
      <name val="Arial"/>
      <family val="2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165" fontId="2" fillId="0" borderId="0" applyFont="0" applyFill="0" applyBorder="0" applyAlignment="0" applyProtection="0"/>
    <xf numFmtId="0" fontId="4" fillId="0" borderId="0"/>
    <xf numFmtId="0" fontId="5" fillId="0" borderId="0"/>
  </cellStyleXfs>
  <cellXfs count="83">
    <xf numFmtId="0" fontId="0" fillId="0" borderId="0" xfId="0"/>
    <xf numFmtId="0" fontId="2" fillId="0" borderId="0" xfId="1"/>
    <xf numFmtId="0" fontId="3" fillId="0" borderId="0" xfId="1" applyFont="1"/>
    <xf numFmtId="1" fontId="7" fillId="0" borderId="2" xfId="5" applyNumberFormat="1" applyFont="1" applyBorder="1" applyAlignment="1">
      <alignment horizontal="right"/>
    </xf>
    <xf numFmtId="4" fontId="7" fillId="0" borderId="2" xfId="5" applyNumberFormat="1" applyFont="1" applyBorder="1" applyAlignment="1">
      <alignment horizontal="right"/>
    </xf>
    <xf numFmtId="2" fontId="2" fillId="0" borderId="0" xfId="1" applyNumberFormat="1"/>
    <xf numFmtId="4" fontId="2" fillId="0" borderId="0" xfId="1" applyNumberFormat="1"/>
    <xf numFmtId="1" fontId="7" fillId="0" borderId="0" xfId="5" applyNumberFormat="1" applyFont="1" applyBorder="1" applyAlignment="1">
      <alignment horizontal="right"/>
    </xf>
    <xf numFmtId="4" fontId="7" fillId="0" borderId="0" xfId="5" applyNumberFormat="1" applyFont="1" applyBorder="1" applyAlignment="1">
      <alignment horizontal="right"/>
    </xf>
    <xf numFmtId="166" fontId="7" fillId="0" borderId="2" xfId="5" applyNumberFormat="1" applyFont="1" applyBorder="1" applyAlignment="1">
      <alignment horizontal="right"/>
    </xf>
    <xf numFmtId="2" fontId="2" fillId="0" borderId="7" xfId="1" applyNumberFormat="1" applyBorder="1"/>
    <xf numFmtId="2" fontId="2" fillId="0" borderId="0" xfId="1" applyNumberFormat="1" applyBorder="1"/>
    <xf numFmtId="0" fontId="8" fillId="0" borderId="0" xfId="1" applyFont="1"/>
    <xf numFmtId="0" fontId="9" fillId="0" borderId="2" xfId="1" applyFont="1" applyFill="1" applyBorder="1" applyAlignment="1">
      <alignment horizont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4" fontId="9" fillId="0" borderId="2" xfId="1" applyNumberFormat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2" xfId="5" applyNumberFormat="1" applyFont="1" applyBorder="1" applyAlignment="1">
      <alignment wrapText="1"/>
    </xf>
    <xf numFmtId="0" fontId="9" fillId="0" borderId="2" xfId="5" applyNumberFormat="1" applyFont="1" applyBorder="1" applyAlignment="1">
      <alignment horizontal="center" vertical="center" wrapText="1"/>
    </xf>
    <xf numFmtId="1" fontId="6" fillId="0" borderId="2" xfId="5" applyNumberFormat="1" applyFont="1" applyBorder="1" applyAlignment="1">
      <alignment horizontal="center" vertical="center" wrapText="1"/>
    </xf>
    <xf numFmtId="2" fontId="9" fillId="2" borderId="2" xfId="5" applyNumberFormat="1" applyFont="1" applyFill="1" applyBorder="1" applyAlignment="1">
      <alignment horizontal="center" vertical="center" wrapText="1"/>
    </xf>
    <xf numFmtId="0" fontId="9" fillId="2" borderId="2" xfId="5" applyNumberFormat="1" applyFont="1" applyFill="1" applyBorder="1" applyAlignment="1">
      <alignment horizontal="center" vertical="center" wrapText="1"/>
    </xf>
    <xf numFmtId="0" fontId="6" fillId="0" borderId="2" xfId="4" applyFont="1" applyBorder="1" applyAlignment="1">
      <alignment horizontal="left" vertical="center"/>
    </xf>
    <xf numFmtId="2" fontId="6" fillId="0" borderId="2" xfId="5" applyNumberFormat="1" applyFont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10" fillId="0" borderId="0" xfId="2" applyFont="1"/>
    <xf numFmtId="164" fontId="10" fillId="0" borderId="0" xfId="2" applyNumberFormat="1" applyFont="1"/>
    <xf numFmtId="2" fontId="8" fillId="0" borderId="1" xfId="0" applyNumberFormat="1" applyFont="1" applyBorder="1" applyAlignment="1">
      <alignment horizontal="right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2" fontId="8" fillId="0" borderId="0" xfId="0" applyNumberFormat="1" applyFont="1" applyBorder="1" applyAlignment="1">
      <alignment horizontal="right" vertical="center" wrapText="1"/>
    </xf>
    <xf numFmtId="0" fontId="8" fillId="0" borderId="0" xfId="0" applyNumberFormat="1" applyFont="1" applyBorder="1" applyAlignment="1">
      <alignment horizontal="left" vertical="center" wrapText="1"/>
    </xf>
    <xf numFmtId="0" fontId="8" fillId="0" borderId="0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left" wrapText="1"/>
    </xf>
    <xf numFmtId="1" fontId="9" fillId="0" borderId="2" xfId="5" applyNumberFormat="1" applyFont="1" applyBorder="1" applyAlignment="1">
      <alignment horizontal="center" vertical="center" wrapText="1"/>
    </xf>
    <xf numFmtId="166" fontId="9" fillId="0" borderId="2" xfId="5" applyNumberFormat="1" applyFont="1" applyBorder="1" applyAlignment="1">
      <alignment horizontal="center" vertical="center" wrapText="1"/>
    </xf>
    <xf numFmtId="1" fontId="7" fillId="0" borderId="0" xfId="5" applyNumberFormat="1" applyFont="1" applyBorder="1" applyAlignment="1">
      <alignment horizontal="left"/>
    </xf>
    <xf numFmtId="2" fontId="7" fillId="0" borderId="7" xfId="5" applyNumberFormat="1" applyFont="1" applyBorder="1" applyAlignment="1">
      <alignment horizontal="left"/>
    </xf>
    <xf numFmtId="2" fontId="7" fillId="0" borderId="0" xfId="5" applyNumberFormat="1" applyFont="1" applyBorder="1" applyAlignment="1">
      <alignment horizontal="left"/>
    </xf>
    <xf numFmtId="2" fontId="9" fillId="3" borderId="3" xfId="5" applyNumberFormat="1" applyFont="1" applyFill="1" applyBorder="1" applyAlignment="1">
      <alignment horizontal="center" vertical="center" wrapText="1"/>
    </xf>
    <xf numFmtId="2" fontId="9" fillId="3" borderId="2" xfId="5" applyNumberFormat="1" applyFont="1" applyFill="1" applyBorder="1" applyAlignment="1">
      <alignment horizontal="center" vertical="center" wrapText="1"/>
    </xf>
    <xf numFmtId="2" fontId="9" fillId="0" borderId="0" xfId="5" applyNumberFormat="1" applyFont="1" applyBorder="1" applyAlignment="1">
      <alignment horizontal="center" vertical="center" wrapText="1"/>
    </xf>
    <xf numFmtId="0" fontId="2" fillId="0" borderId="0" xfId="1" applyBorder="1"/>
    <xf numFmtId="2" fontId="9" fillId="3" borderId="0" xfId="5" applyNumberFormat="1" applyFont="1" applyFill="1" applyBorder="1" applyAlignment="1">
      <alignment horizontal="center" vertical="center" wrapText="1"/>
    </xf>
    <xf numFmtId="166" fontId="7" fillId="0" borderId="0" xfId="5" applyNumberFormat="1" applyFont="1" applyBorder="1" applyAlignment="1">
      <alignment horizontal="right"/>
    </xf>
    <xf numFmtId="4" fontId="2" fillId="0" borderId="0" xfId="1" applyNumberFormat="1" applyBorder="1"/>
    <xf numFmtId="4" fontId="9" fillId="0" borderId="2" xfId="1" applyNumberFormat="1" applyFont="1" applyFill="1" applyBorder="1" applyAlignment="1">
      <alignment horizontal="center" vertical="center" wrapText="1"/>
    </xf>
    <xf numFmtId="0" fontId="9" fillId="0" borderId="2" xfId="5" applyNumberFormat="1" applyFont="1" applyFill="1" applyBorder="1" applyAlignment="1">
      <alignment wrapText="1"/>
    </xf>
    <xf numFmtId="0" fontId="9" fillId="0" borderId="2" xfId="5" applyNumberFormat="1" applyFont="1" applyFill="1" applyBorder="1" applyAlignment="1">
      <alignment horizontal="center" vertical="center" wrapText="1"/>
    </xf>
    <xf numFmtId="1" fontId="9" fillId="0" borderId="2" xfId="5" applyNumberFormat="1" applyFont="1" applyFill="1" applyBorder="1" applyAlignment="1">
      <alignment horizontal="center" vertical="center" wrapText="1"/>
    </xf>
    <xf numFmtId="2" fontId="9" fillId="0" borderId="2" xfId="5" applyNumberFormat="1" applyFont="1" applyFill="1" applyBorder="1" applyAlignment="1">
      <alignment horizontal="center" vertical="center" wrapText="1"/>
    </xf>
    <xf numFmtId="2" fontId="9" fillId="0" borderId="3" xfId="5" applyNumberFormat="1" applyFont="1" applyFill="1" applyBorder="1" applyAlignment="1">
      <alignment horizontal="center" vertical="center" wrapText="1"/>
    </xf>
    <xf numFmtId="166" fontId="9" fillId="0" borderId="2" xfId="5" applyNumberFormat="1" applyFont="1" applyFill="1" applyBorder="1" applyAlignment="1">
      <alignment horizontal="center" vertical="center" wrapText="1"/>
    </xf>
    <xf numFmtId="0" fontId="6" fillId="0" borderId="2" xfId="4" applyFont="1" applyFill="1" applyBorder="1" applyAlignment="1">
      <alignment horizontal="left" vertical="center"/>
    </xf>
    <xf numFmtId="1" fontId="6" fillId="0" borderId="2" xfId="5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wrapText="1"/>
    </xf>
    <xf numFmtId="0" fontId="9" fillId="0" borderId="2" xfId="1" applyFont="1" applyFill="1" applyBorder="1" applyAlignment="1">
      <alignment horizontal="center" vertical="center" wrapText="1"/>
    </xf>
    <xf numFmtId="0" fontId="10" fillId="0" borderId="0" xfId="2" applyFont="1" applyFill="1"/>
    <xf numFmtId="167" fontId="10" fillId="0" borderId="0" xfId="2" applyNumberFormat="1" applyFont="1" applyFill="1"/>
    <xf numFmtId="0" fontId="8" fillId="0" borderId="0" xfId="1" applyFont="1" applyFill="1"/>
    <xf numFmtId="0" fontId="6" fillId="0" borderId="0" xfId="5" applyNumberFormat="1" applyFont="1" applyFill="1" applyBorder="1" applyAlignment="1">
      <alignment vertical="center" wrapText="1"/>
    </xf>
    <xf numFmtId="0" fontId="8" fillId="0" borderId="0" xfId="0" applyFont="1" applyAlignment="1">
      <alignment horizontal="left"/>
    </xf>
    <xf numFmtId="0" fontId="6" fillId="0" borderId="0" xfId="1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left" wrapText="1"/>
    </xf>
    <xf numFmtId="4" fontId="6" fillId="0" borderId="3" xfId="5" applyNumberFormat="1" applyFont="1" applyFill="1" applyBorder="1" applyAlignment="1">
      <alignment horizontal="center" vertical="center" wrapText="1"/>
    </xf>
    <xf numFmtId="1" fontId="7" fillId="0" borderId="2" xfId="5" applyNumberFormat="1" applyFont="1" applyBorder="1" applyAlignment="1">
      <alignment horizontal="left"/>
    </xf>
    <xf numFmtId="2" fontId="7" fillId="0" borderId="2" xfId="5" applyNumberFormat="1" applyFont="1" applyBorder="1" applyAlignment="1">
      <alignment horizontal="left"/>
    </xf>
    <xf numFmtId="2" fontId="0" fillId="0" borderId="2" xfId="0" applyNumberFormat="1" applyFont="1" applyBorder="1"/>
    <xf numFmtId="168" fontId="7" fillId="0" borderId="0" xfId="5" applyNumberFormat="1" applyFont="1" applyBorder="1" applyAlignment="1">
      <alignment horizontal="right"/>
    </xf>
    <xf numFmtId="0" fontId="11" fillId="0" borderId="0" xfId="5" applyNumberFormat="1" applyFont="1" applyFill="1" applyBorder="1" applyAlignment="1">
      <alignment horizontal="center" vertical="center" wrapText="1"/>
    </xf>
    <xf numFmtId="4" fontId="9" fillId="0" borderId="0" xfId="1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wrapText="1"/>
    </xf>
    <xf numFmtId="0" fontId="6" fillId="0" borderId="3" xfId="1" applyFont="1" applyFill="1" applyBorder="1" applyAlignment="1">
      <alignment horizontal="center" wrapText="1"/>
    </xf>
    <xf numFmtId="0" fontId="6" fillId="0" borderId="4" xfId="1" applyFont="1" applyFill="1" applyBorder="1" applyAlignment="1">
      <alignment horizontal="center" wrapText="1"/>
    </xf>
    <xf numFmtId="0" fontId="8" fillId="0" borderId="0" xfId="0" applyFont="1" applyAlignment="1">
      <alignment horizontal="left"/>
    </xf>
    <xf numFmtId="0" fontId="10" fillId="0" borderId="0" xfId="2" applyFont="1" applyAlignment="1">
      <alignment horizontal="left" wrapText="1"/>
    </xf>
    <xf numFmtId="0" fontId="6" fillId="0" borderId="0" xfId="1" applyNumberFormat="1" applyFont="1" applyFill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horizontal="center" vertical="center" wrapText="1"/>
    </xf>
    <xf numFmtId="0" fontId="6" fillId="0" borderId="6" xfId="5" applyNumberFormat="1" applyFont="1" applyBorder="1" applyAlignment="1">
      <alignment vertical="center" wrapText="1"/>
    </xf>
    <xf numFmtId="0" fontId="6" fillId="0" borderId="2" xfId="1" applyFont="1" applyFill="1" applyBorder="1" applyAlignment="1">
      <alignment horizontal="center" wrapText="1"/>
    </xf>
    <xf numFmtId="0" fontId="10" fillId="0" borderId="0" xfId="2" applyFont="1" applyFill="1" applyAlignment="1">
      <alignment horizontal="left" wrapText="1"/>
    </xf>
    <xf numFmtId="0" fontId="11" fillId="0" borderId="8" xfId="5" applyNumberFormat="1" applyFont="1" applyFill="1" applyBorder="1" applyAlignment="1">
      <alignment horizontal="center" vertical="center" wrapText="1"/>
    </xf>
    <xf numFmtId="0" fontId="6" fillId="0" borderId="0" xfId="5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4"/>
    <cellStyle name="Обычный 2 2 3" xfId="1"/>
    <cellStyle name="Обычный 6 2 2 2" xfId="2"/>
    <cellStyle name="Обычный_Давальческие материалы" xfId="5"/>
    <cellStyle name="Финансов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p-server\&#1044;&#1086;&#1075;&#1086;&#1074;&#1086;&#1088;&#1085;&#1086;&#1081;%20&#1073;&#1083;&#1086;&#1082;\DOCUME~1\burn\LOCALS~1\Temp\Rar$DI00.172\AQ_01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p-server\&#1044;&#1086;&#1075;&#1086;&#1074;&#1086;&#1088;&#1085;&#1086;&#1081;%20&#1073;&#1083;&#1086;&#1082;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p-server\&#1044;&#1086;&#1075;&#1086;&#1074;&#1086;&#1088;&#1085;&#1086;&#1081;%20&#1073;&#1083;&#1086;&#1082;\DOCUME~1\voronina\LOCALS~1\Temp\bat\322254B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1"/>
  <sheetViews>
    <sheetView view="pageBreakPreview" zoomScaleNormal="100" zoomScaleSheetLayoutView="100" workbookViewId="0">
      <selection activeCell="E7" sqref="E7"/>
    </sheetView>
  </sheetViews>
  <sheetFormatPr defaultRowHeight="15" x14ac:dyDescent="0.25"/>
  <cols>
    <col min="1" max="1" width="4" style="1" customWidth="1"/>
    <col min="2" max="2" width="52.85546875" style="1" customWidth="1"/>
    <col min="3" max="3" width="4.5703125" style="1" customWidth="1"/>
    <col min="4" max="4" width="8.7109375" style="1" customWidth="1"/>
    <col min="5" max="5" width="13.28515625" style="1" customWidth="1"/>
    <col min="6" max="6" width="16.5703125" style="1" customWidth="1"/>
    <col min="7" max="7" width="14.28515625" style="1" bestFit="1" customWidth="1"/>
    <col min="8" max="8" width="13.140625" style="1" customWidth="1"/>
    <col min="9" max="9" width="11.7109375" style="1" customWidth="1"/>
    <col min="10" max="10" width="12.7109375" style="1" bestFit="1" customWidth="1"/>
    <col min="11" max="11" width="12.28515625" style="1" bestFit="1" customWidth="1"/>
    <col min="12" max="12" width="13.140625" style="1" customWidth="1"/>
    <col min="13" max="13" width="11.7109375" style="1" bestFit="1" customWidth="1"/>
    <col min="14" max="15" width="9.140625" style="1"/>
    <col min="16" max="16" width="19.42578125" style="1" customWidth="1"/>
    <col min="17" max="16384" width="9.140625" style="1"/>
  </cols>
  <sheetData>
    <row r="1" spans="1:17" ht="12" customHeight="1" x14ac:dyDescent="0.25">
      <c r="A1" s="12"/>
      <c r="B1" s="12"/>
      <c r="C1" s="12"/>
      <c r="D1" s="12"/>
      <c r="E1" s="12"/>
      <c r="F1" s="12"/>
    </row>
    <row r="2" spans="1:17" ht="14.25" customHeight="1" x14ac:dyDescent="0.25">
      <c r="A2" s="76" t="s">
        <v>6</v>
      </c>
      <c r="B2" s="76"/>
      <c r="C2" s="76"/>
      <c r="D2" s="76"/>
      <c r="E2" s="76"/>
      <c r="F2" s="76"/>
    </row>
    <row r="3" spans="1:17" ht="15.75" customHeight="1" x14ac:dyDescent="0.25">
      <c r="A3" s="77" t="s">
        <v>7</v>
      </c>
      <c r="B3" s="77"/>
      <c r="C3" s="77"/>
      <c r="D3" s="77"/>
      <c r="E3" s="77"/>
      <c r="F3" s="77"/>
    </row>
    <row r="4" spans="1:17" ht="32.25" customHeight="1" x14ac:dyDescent="0.25">
      <c r="A4" s="78" t="s">
        <v>66</v>
      </c>
      <c r="B4" s="78"/>
      <c r="C4" s="78"/>
      <c r="D4" s="78"/>
      <c r="E4" s="78"/>
      <c r="F4" s="78"/>
    </row>
    <row r="5" spans="1:17" ht="47.25" x14ac:dyDescent="0.25">
      <c r="A5" s="13" t="s">
        <v>5</v>
      </c>
      <c r="B5" s="14" t="s">
        <v>4</v>
      </c>
      <c r="C5" s="14" t="s">
        <v>3</v>
      </c>
      <c r="D5" s="14" t="s">
        <v>2</v>
      </c>
      <c r="E5" s="14" t="s">
        <v>1</v>
      </c>
      <c r="F5" s="15" t="s">
        <v>109</v>
      </c>
    </row>
    <row r="6" spans="1:17" ht="15" customHeight="1" x14ac:dyDescent="0.25">
      <c r="A6" s="72" t="s">
        <v>12</v>
      </c>
      <c r="B6" s="73"/>
      <c r="C6" s="73"/>
      <c r="D6" s="73"/>
      <c r="E6" s="73"/>
      <c r="F6" s="16"/>
      <c r="H6" s="1" t="s">
        <v>56</v>
      </c>
      <c r="K6" s="1" t="s">
        <v>57</v>
      </c>
      <c r="L6" s="1" t="s">
        <v>58</v>
      </c>
      <c r="P6" s="41"/>
      <c r="Q6" s="36"/>
    </row>
    <row r="7" spans="1:17" ht="31.5" x14ac:dyDescent="0.25">
      <c r="A7" s="17">
        <v>1</v>
      </c>
      <c r="B7" s="18" t="s">
        <v>14</v>
      </c>
      <c r="C7" s="19" t="s">
        <v>15</v>
      </c>
      <c r="D7" s="34">
        <v>2</v>
      </c>
      <c r="E7" s="21">
        <v>338150</v>
      </c>
      <c r="F7" s="39">
        <v>737188.8</v>
      </c>
      <c r="G7" s="36" t="s">
        <v>108</v>
      </c>
      <c r="H7" s="8">
        <f>(J7/1.2)/2</f>
        <v>338150</v>
      </c>
      <c r="I7" s="3">
        <v>2</v>
      </c>
      <c r="J7" s="4">
        <v>811560</v>
      </c>
      <c r="K7" s="5">
        <f>J7/I7/1.2</f>
        <v>338150</v>
      </c>
      <c r="L7" s="1">
        <f>K7*I7</f>
        <v>676300</v>
      </c>
      <c r="P7" s="41"/>
      <c r="Q7" s="36"/>
    </row>
    <row r="8" spans="1:17" ht="31.5" x14ac:dyDescent="0.25">
      <c r="A8" s="17">
        <v>2</v>
      </c>
      <c r="B8" s="18" t="s">
        <v>16</v>
      </c>
      <c r="C8" s="19" t="s">
        <v>15</v>
      </c>
      <c r="D8" s="34">
        <v>8</v>
      </c>
      <c r="E8" s="21">
        <v>13924.27</v>
      </c>
      <c r="F8" s="39">
        <v>102196.47</v>
      </c>
      <c r="G8" s="36" t="s">
        <v>67</v>
      </c>
      <c r="H8" s="8">
        <f t="shared" ref="H8:H48" si="0">(J8/1.2)/2</f>
        <v>55697.066666666666</v>
      </c>
      <c r="I8" s="3">
        <v>8</v>
      </c>
      <c r="J8" s="4">
        <v>133672.95999999999</v>
      </c>
      <c r="K8" s="5">
        <f t="shared" ref="K8:K48" si="1">J8/I8/1.2</f>
        <v>13924.266666666666</v>
      </c>
      <c r="L8" s="5">
        <f t="shared" ref="L8:L48" si="2">K8*I8</f>
        <v>111394.13333333333</v>
      </c>
      <c r="P8" s="41"/>
      <c r="Q8" s="36"/>
    </row>
    <row r="9" spans="1:17" ht="31.5" x14ac:dyDescent="0.25">
      <c r="A9" s="17">
        <v>3</v>
      </c>
      <c r="B9" s="18" t="s">
        <v>17</v>
      </c>
      <c r="C9" s="19" t="s">
        <v>15</v>
      </c>
      <c r="D9" s="34">
        <v>8</v>
      </c>
      <c r="E9" s="21">
        <v>11537.01</v>
      </c>
      <c r="F9" s="39">
        <v>84675.27</v>
      </c>
      <c r="G9" s="36" t="s">
        <v>68</v>
      </c>
      <c r="H9" s="8">
        <f t="shared" si="0"/>
        <v>46148.033333333333</v>
      </c>
      <c r="I9" s="3">
        <v>8</v>
      </c>
      <c r="J9" s="4">
        <v>110755.28</v>
      </c>
      <c r="K9" s="5">
        <f t="shared" si="1"/>
        <v>11537.008333333333</v>
      </c>
      <c r="L9" s="1">
        <f>K9*I9</f>
        <v>92296.066666666666</v>
      </c>
      <c r="P9" s="41"/>
      <c r="Q9" s="36"/>
    </row>
    <row r="10" spans="1:17" ht="47.25" customHeight="1" x14ac:dyDescent="0.25">
      <c r="A10" s="17">
        <v>4</v>
      </c>
      <c r="B10" s="18" t="s">
        <v>18</v>
      </c>
      <c r="C10" s="19" t="s">
        <v>15</v>
      </c>
      <c r="D10" s="34">
        <v>2</v>
      </c>
      <c r="E10" s="21">
        <v>5075.78</v>
      </c>
      <c r="F10" s="39">
        <f t="shared" ref="F10:F48" si="3">D10*E10</f>
        <v>10151.56</v>
      </c>
      <c r="G10" s="36" t="s">
        <v>69</v>
      </c>
      <c r="H10" s="8">
        <f t="shared" si="0"/>
        <v>5075.7833333333328</v>
      </c>
      <c r="I10" s="3">
        <v>2</v>
      </c>
      <c r="J10" s="4">
        <v>12181.88</v>
      </c>
      <c r="K10" s="5">
        <f t="shared" si="1"/>
        <v>5075.7833333333328</v>
      </c>
      <c r="L10" s="1">
        <f t="shared" si="2"/>
        <v>10151.566666666666</v>
      </c>
      <c r="P10" s="41"/>
      <c r="Q10" s="36"/>
    </row>
    <row r="11" spans="1:17" ht="47.25" x14ac:dyDescent="0.25">
      <c r="A11" s="17">
        <v>5</v>
      </c>
      <c r="B11" s="18" t="s">
        <v>19</v>
      </c>
      <c r="C11" s="19" t="s">
        <v>15</v>
      </c>
      <c r="D11" s="34">
        <v>4</v>
      </c>
      <c r="E11" s="21">
        <v>5800.58</v>
      </c>
      <c r="F11" s="39">
        <f t="shared" si="3"/>
        <v>23202.32</v>
      </c>
      <c r="G11" s="36" t="s">
        <v>70</v>
      </c>
      <c r="H11" s="8">
        <f t="shared" si="0"/>
        <v>11601.15</v>
      </c>
      <c r="I11" s="3">
        <v>4</v>
      </c>
      <c r="J11" s="4">
        <v>27842.76</v>
      </c>
      <c r="K11" s="5">
        <f t="shared" si="1"/>
        <v>5800.5749999999998</v>
      </c>
      <c r="L11" s="1">
        <f t="shared" si="2"/>
        <v>23202.3</v>
      </c>
      <c r="N11" s="2"/>
      <c r="P11" s="41"/>
      <c r="Q11" s="36"/>
    </row>
    <row r="12" spans="1:17" ht="31.5" x14ac:dyDescent="0.25">
      <c r="A12" s="17">
        <v>6</v>
      </c>
      <c r="B12" s="18" t="s">
        <v>20</v>
      </c>
      <c r="C12" s="19" t="s">
        <v>15</v>
      </c>
      <c r="D12" s="34">
        <v>4</v>
      </c>
      <c r="E12" s="21">
        <v>22797.62</v>
      </c>
      <c r="F12" s="39">
        <f t="shared" si="3"/>
        <v>91190.48</v>
      </c>
      <c r="G12" s="36" t="s">
        <v>71</v>
      </c>
      <c r="H12" s="8">
        <f t="shared" si="0"/>
        <v>45595.233333333337</v>
      </c>
      <c r="I12" s="3">
        <v>4</v>
      </c>
      <c r="J12" s="4">
        <v>109428.56</v>
      </c>
      <c r="K12" s="5">
        <f t="shared" si="1"/>
        <v>22797.616666666669</v>
      </c>
      <c r="L12" s="5">
        <f t="shared" si="2"/>
        <v>91190.466666666674</v>
      </c>
      <c r="P12" s="41"/>
      <c r="Q12" s="36"/>
    </row>
    <row r="13" spans="1:17" ht="47.25" x14ac:dyDescent="0.25">
      <c r="A13" s="17">
        <v>7</v>
      </c>
      <c r="B13" s="18" t="s">
        <v>21</v>
      </c>
      <c r="C13" s="19" t="s">
        <v>15</v>
      </c>
      <c r="D13" s="34">
        <v>2</v>
      </c>
      <c r="E13" s="21">
        <v>9547.3799999999992</v>
      </c>
      <c r="F13" s="39">
        <f t="shared" si="3"/>
        <v>19094.759999999998</v>
      </c>
      <c r="G13" s="36" t="s">
        <v>72</v>
      </c>
      <c r="H13" s="8">
        <f t="shared" si="0"/>
        <v>9547.383333333335</v>
      </c>
      <c r="I13" s="3">
        <v>2</v>
      </c>
      <c r="J13" s="4">
        <v>22913.72</v>
      </c>
      <c r="K13" s="5">
        <f t="shared" si="1"/>
        <v>9547.383333333335</v>
      </c>
      <c r="L13" s="1">
        <f t="shared" si="2"/>
        <v>19094.76666666667</v>
      </c>
      <c r="P13" s="41"/>
      <c r="Q13" s="36"/>
    </row>
    <row r="14" spans="1:17" ht="31.5" x14ac:dyDescent="0.25">
      <c r="A14" s="17">
        <v>8</v>
      </c>
      <c r="B14" s="18" t="s">
        <v>22</v>
      </c>
      <c r="C14" s="19" t="s">
        <v>15</v>
      </c>
      <c r="D14" s="34">
        <v>41</v>
      </c>
      <c r="E14" s="21">
        <v>4155.3249999999998</v>
      </c>
      <c r="F14" s="39">
        <f t="shared" si="3"/>
        <v>170368.32499999998</v>
      </c>
      <c r="G14" s="36" t="s">
        <v>73</v>
      </c>
      <c r="H14" s="8">
        <f t="shared" si="0"/>
        <v>85184.162500000006</v>
      </c>
      <c r="I14" s="3">
        <v>41</v>
      </c>
      <c r="J14" s="4">
        <v>204441.99</v>
      </c>
      <c r="K14" s="5">
        <f t="shared" si="1"/>
        <v>4155.3249999999998</v>
      </c>
      <c r="L14" s="5">
        <f t="shared" si="2"/>
        <v>170368.32499999998</v>
      </c>
      <c r="P14" s="41"/>
      <c r="Q14" s="36"/>
    </row>
    <row r="15" spans="1:17" ht="15.75" x14ac:dyDescent="0.25">
      <c r="A15" s="17">
        <v>9</v>
      </c>
      <c r="B15" s="18" t="s">
        <v>23</v>
      </c>
      <c r="C15" s="19" t="s">
        <v>15</v>
      </c>
      <c r="D15" s="34">
        <v>10</v>
      </c>
      <c r="E15" s="21">
        <v>798.625</v>
      </c>
      <c r="F15" s="39">
        <f t="shared" si="3"/>
        <v>7986.25</v>
      </c>
      <c r="G15" s="36" t="s">
        <v>74</v>
      </c>
      <c r="H15" s="8">
        <f t="shared" si="0"/>
        <v>3993.125</v>
      </c>
      <c r="I15" s="3">
        <v>10</v>
      </c>
      <c r="J15" s="4">
        <v>9583.5</v>
      </c>
      <c r="K15" s="5">
        <f t="shared" si="1"/>
        <v>798.625</v>
      </c>
      <c r="L15" s="1">
        <f t="shared" si="2"/>
        <v>7986.25</v>
      </c>
      <c r="P15" s="41"/>
      <c r="Q15" s="36"/>
    </row>
    <row r="16" spans="1:17" ht="31.5" x14ac:dyDescent="0.25">
      <c r="A16" s="17">
        <v>10</v>
      </c>
      <c r="B16" s="18" t="s">
        <v>24</v>
      </c>
      <c r="C16" s="19" t="s">
        <v>15</v>
      </c>
      <c r="D16" s="34">
        <v>3</v>
      </c>
      <c r="E16" s="21">
        <v>6302.97</v>
      </c>
      <c r="F16" s="39">
        <f t="shared" si="3"/>
        <v>18908.91</v>
      </c>
      <c r="G16" s="36" t="s">
        <v>76</v>
      </c>
      <c r="H16" s="8">
        <f t="shared" si="0"/>
        <v>9454.4500000000007</v>
      </c>
      <c r="I16" s="3">
        <v>3</v>
      </c>
      <c r="J16" s="4">
        <v>22690.68</v>
      </c>
      <c r="K16" s="5">
        <f t="shared" si="1"/>
        <v>6302.9666666666672</v>
      </c>
      <c r="L16" s="1">
        <f t="shared" si="2"/>
        <v>18908.900000000001</v>
      </c>
      <c r="P16" s="41"/>
      <c r="Q16" s="36"/>
    </row>
    <row r="17" spans="1:17" ht="31.5" x14ac:dyDescent="0.25">
      <c r="A17" s="17">
        <v>11</v>
      </c>
      <c r="B17" s="18" t="s">
        <v>25</v>
      </c>
      <c r="C17" s="19" t="s">
        <v>15</v>
      </c>
      <c r="D17" s="34">
        <v>1</v>
      </c>
      <c r="E17" s="21">
        <v>2254.4</v>
      </c>
      <c r="F17" s="39">
        <f t="shared" si="3"/>
        <v>2254.4</v>
      </c>
      <c r="G17" s="36" t="s">
        <v>75</v>
      </c>
      <c r="H17" s="8">
        <f t="shared" si="0"/>
        <v>1127.2</v>
      </c>
      <c r="I17" s="3">
        <v>1</v>
      </c>
      <c r="J17" s="4">
        <v>2705.28</v>
      </c>
      <c r="K17" s="5">
        <f t="shared" si="1"/>
        <v>2254.4</v>
      </c>
      <c r="L17" s="1">
        <f t="shared" si="2"/>
        <v>2254.4</v>
      </c>
      <c r="P17" s="41"/>
      <c r="Q17" s="36"/>
    </row>
    <row r="18" spans="1:17" ht="31.5" x14ac:dyDescent="0.25">
      <c r="A18" s="17">
        <v>12</v>
      </c>
      <c r="B18" s="18" t="s">
        <v>26</v>
      </c>
      <c r="C18" s="19" t="s">
        <v>15</v>
      </c>
      <c r="D18" s="34">
        <v>1</v>
      </c>
      <c r="E18" s="21">
        <v>1357.66</v>
      </c>
      <c r="F18" s="39">
        <f t="shared" si="3"/>
        <v>1357.66</v>
      </c>
      <c r="G18" s="36" t="s">
        <v>77</v>
      </c>
      <c r="H18" s="8">
        <f t="shared" si="0"/>
        <v>678.82916666666677</v>
      </c>
      <c r="I18" s="3">
        <v>1</v>
      </c>
      <c r="J18" s="4">
        <v>1629.19</v>
      </c>
      <c r="K18" s="5">
        <f t="shared" si="1"/>
        <v>1357.6583333333335</v>
      </c>
      <c r="L18" s="1">
        <f t="shared" si="2"/>
        <v>1357.6583333333335</v>
      </c>
      <c r="P18" s="41"/>
      <c r="Q18" s="36"/>
    </row>
    <row r="19" spans="1:17" ht="15.75" x14ac:dyDescent="0.25">
      <c r="A19" s="17">
        <v>13</v>
      </c>
      <c r="B19" s="18" t="s">
        <v>27</v>
      </c>
      <c r="C19" s="19" t="s">
        <v>15</v>
      </c>
      <c r="D19" s="34">
        <v>6</v>
      </c>
      <c r="E19" s="21">
        <v>3213.55</v>
      </c>
      <c r="F19" s="39">
        <f t="shared" si="3"/>
        <v>19281.300000000003</v>
      </c>
      <c r="G19" s="36" t="s">
        <v>78</v>
      </c>
      <c r="H19" s="8">
        <f t="shared" si="0"/>
        <v>9640.6500000000015</v>
      </c>
      <c r="I19" s="3">
        <v>6</v>
      </c>
      <c r="J19" s="4">
        <v>23137.56</v>
      </c>
      <c r="K19" s="5">
        <f t="shared" si="1"/>
        <v>3213.55</v>
      </c>
      <c r="L19" s="1">
        <f t="shared" si="2"/>
        <v>19281.300000000003</v>
      </c>
      <c r="P19" s="41"/>
      <c r="Q19" s="36"/>
    </row>
    <row r="20" spans="1:17" ht="15.75" x14ac:dyDescent="0.25">
      <c r="A20" s="17">
        <v>14</v>
      </c>
      <c r="B20" s="18" t="s">
        <v>28</v>
      </c>
      <c r="C20" s="19" t="s">
        <v>15</v>
      </c>
      <c r="D20" s="34">
        <v>2</v>
      </c>
      <c r="E20" s="21">
        <v>13526</v>
      </c>
      <c r="F20" s="39">
        <f t="shared" si="3"/>
        <v>27052</v>
      </c>
      <c r="G20" s="36" t="s">
        <v>79</v>
      </c>
      <c r="H20" s="8">
        <f t="shared" si="0"/>
        <v>13526.000000000002</v>
      </c>
      <c r="I20" s="3">
        <v>2</v>
      </c>
      <c r="J20" s="4">
        <v>32462.400000000001</v>
      </c>
      <c r="K20" s="5">
        <f t="shared" si="1"/>
        <v>13526.000000000002</v>
      </c>
      <c r="L20" s="1">
        <f t="shared" si="2"/>
        <v>27052.000000000004</v>
      </c>
      <c r="P20" s="41"/>
      <c r="Q20" s="36"/>
    </row>
    <row r="21" spans="1:17" ht="31.5" x14ac:dyDescent="0.25">
      <c r="A21" s="17">
        <v>15</v>
      </c>
      <c r="B21" s="18" t="s">
        <v>29</v>
      </c>
      <c r="C21" s="19" t="s">
        <v>15</v>
      </c>
      <c r="D21" s="34">
        <v>4</v>
      </c>
      <c r="E21" s="21">
        <v>19694.439999999999</v>
      </c>
      <c r="F21" s="39">
        <f t="shared" si="3"/>
        <v>78777.759999999995</v>
      </c>
      <c r="G21" s="36" t="s">
        <v>110</v>
      </c>
      <c r="H21" s="8">
        <f t="shared" si="0"/>
        <v>39388.883333333339</v>
      </c>
      <c r="I21" s="3">
        <v>4</v>
      </c>
      <c r="J21" s="4">
        <v>94533.32</v>
      </c>
      <c r="K21" s="5">
        <f t="shared" si="1"/>
        <v>19694.441666666669</v>
      </c>
      <c r="L21" s="1">
        <f t="shared" si="2"/>
        <v>78777.766666666677</v>
      </c>
      <c r="P21" s="41"/>
      <c r="Q21" s="36"/>
    </row>
    <row r="22" spans="1:17" ht="31.5" x14ac:dyDescent="0.25">
      <c r="A22" s="17">
        <v>16</v>
      </c>
      <c r="B22" s="18" t="s">
        <v>30</v>
      </c>
      <c r="C22" s="19" t="s">
        <v>15</v>
      </c>
      <c r="D22" s="34">
        <v>2</v>
      </c>
      <c r="E22" s="21">
        <v>22543.33</v>
      </c>
      <c r="F22" s="39">
        <f t="shared" si="3"/>
        <v>45086.66</v>
      </c>
      <c r="G22" s="36" t="s">
        <v>80</v>
      </c>
      <c r="H22" s="8">
        <f t="shared" si="0"/>
        <v>22543.333333333336</v>
      </c>
      <c r="I22" s="3">
        <v>2</v>
      </c>
      <c r="J22" s="4">
        <v>54104</v>
      </c>
      <c r="K22" s="5">
        <f t="shared" si="1"/>
        <v>22543.333333333336</v>
      </c>
      <c r="L22" s="1">
        <f t="shared" si="2"/>
        <v>45086.666666666672</v>
      </c>
      <c r="P22" s="41"/>
      <c r="Q22" s="36"/>
    </row>
    <row r="23" spans="1:17" ht="31.5" x14ac:dyDescent="0.25">
      <c r="A23" s="17">
        <v>17</v>
      </c>
      <c r="B23" s="18" t="s">
        <v>31</v>
      </c>
      <c r="C23" s="19" t="s">
        <v>15</v>
      </c>
      <c r="D23" s="34">
        <v>2</v>
      </c>
      <c r="E23" s="21">
        <v>2637.65</v>
      </c>
      <c r="F23" s="39">
        <f t="shared" si="3"/>
        <v>5275.3</v>
      </c>
      <c r="G23" s="36" t="s">
        <v>82</v>
      </c>
      <c r="H23" s="8">
        <f t="shared" si="0"/>
        <v>2637.65</v>
      </c>
      <c r="I23" s="3">
        <v>2</v>
      </c>
      <c r="J23" s="4">
        <v>6330.36</v>
      </c>
      <c r="K23" s="5">
        <f t="shared" si="1"/>
        <v>2637.65</v>
      </c>
      <c r="L23" s="1">
        <f t="shared" si="2"/>
        <v>5275.3</v>
      </c>
      <c r="P23" s="41"/>
      <c r="Q23" s="36"/>
    </row>
    <row r="24" spans="1:17" ht="47.25" x14ac:dyDescent="0.25">
      <c r="A24" s="17">
        <v>18</v>
      </c>
      <c r="B24" s="18" t="s">
        <v>32</v>
      </c>
      <c r="C24" s="19" t="s">
        <v>15</v>
      </c>
      <c r="D24" s="34">
        <v>2</v>
      </c>
      <c r="E24" s="21">
        <v>2254.33</v>
      </c>
      <c r="F24" s="39">
        <f t="shared" si="3"/>
        <v>4508.66</v>
      </c>
      <c r="G24" s="36" t="s">
        <v>83</v>
      </c>
      <c r="H24" s="8">
        <f t="shared" si="0"/>
        <v>2254.3333333333335</v>
      </c>
      <c r="I24" s="3">
        <v>2</v>
      </c>
      <c r="J24" s="4">
        <v>5410.4</v>
      </c>
      <c r="K24" s="5">
        <f t="shared" si="1"/>
        <v>2254.3333333333335</v>
      </c>
      <c r="L24" s="1">
        <f t="shared" si="2"/>
        <v>4508.666666666667</v>
      </c>
      <c r="P24" s="41"/>
      <c r="Q24" s="36"/>
    </row>
    <row r="25" spans="1:17" ht="31.5" x14ac:dyDescent="0.25">
      <c r="A25" s="17">
        <v>19</v>
      </c>
      <c r="B25" s="18" t="s">
        <v>33</v>
      </c>
      <c r="C25" s="19" t="s">
        <v>15</v>
      </c>
      <c r="D25" s="34">
        <v>4</v>
      </c>
      <c r="E25" s="21">
        <v>15780.8</v>
      </c>
      <c r="F25" s="39">
        <f t="shared" si="3"/>
        <v>63123.199999999997</v>
      </c>
      <c r="G25" s="36" t="s">
        <v>90</v>
      </c>
      <c r="H25" s="8">
        <f t="shared" si="0"/>
        <v>31561.599999999999</v>
      </c>
      <c r="I25" s="3">
        <v>4</v>
      </c>
      <c r="J25" s="4">
        <v>75747.839999999997</v>
      </c>
      <c r="K25" s="5">
        <f t="shared" si="1"/>
        <v>15780.8</v>
      </c>
      <c r="L25" s="1">
        <f t="shared" si="2"/>
        <v>63123.199999999997</v>
      </c>
      <c r="P25" s="41"/>
      <c r="Q25" s="36"/>
    </row>
    <row r="26" spans="1:17" ht="31.5" x14ac:dyDescent="0.25">
      <c r="A26" s="17">
        <v>20</v>
      </c>
      <c r="B26" s="18" t="s">
        <v>34</v>
      </c>
      <c r="C26" s="19" t="s">
        <v>15</v>
      </c>
      <c r="D26" s="34">
        <v>4</v>
      </c>
      <c r="E26" s="21">
        <v>2254.33</v>
      </c>
      <c r="F26" s="39">
        <f t="shared" si="3"/>
        <v>9017.32</v>
      </c>
      <c r="G26" s="36" t="s">
        <v>89</v>
      </c>
      <c r="H26" s="8">
        <f t="shared" si="0"/>
        <v>4508.666666666667</v>
      </c>
      <c r="I26" s="3">
        <v>4</v>
      </c>
      <c r="J26" s="4">
        <v>10820.8</v>
      </c>
      <c r="K26" s="5">
        <f t="shared" si="1"/>
        <v>2254.3333333333335</v>
      </c>
      <c r="L26" s="1">
        <f t="shared" si="2"/>
        <v>9017.3333333333339</v>
      </c>
      <c r="P26" s="41"/>
      <c r="Q26" s="36"/>
    </row>
    <row r="27" spans="1:17" ht="31.5" x14ac:dyDescent="0.25">
      <c r="A27" s="17">
        <v>21</v>
      </c>
      <c r="B27" s="18" t="s">
        <v>35</v>
      </c>
      <c r="C27" s="19" t="s">
        <v>15</v>
      </c>
      <c r="D27" s="34">
        <v>21</v>
      </c>
      <c r="E27" s="21">
        <v>38403.699999999997</v>
      </c>
      <c r="F27" s="39">
        <v>862696.8</v>
      </c>
      <c r="G27" s="36" t="s">
        <v>111</v>
      </c>
      <c r="H27" s="8">
        <f t="shared" si="0"/>
        <v>403238.85000000003</v>
      </c>
      <c r="I27" s="3">
        <v>21</v>
      </c>
      <c r="J27" s="4">
        <v>967773.24</v>
      </c>
      <c r="K27" s="5">
        <f t="shared" si="1"/>
        <v>38403.700000000004</v>
      </c>
      <c r="L27" s="1">
        <f t="shared" si="2"/>
        <v>806477.70000000007</v>
      </c>
      <c r="P27" s="41"/>
      <c r="Q27" s="36"/>
    </row>
    <row r="28" spans="1:17" ht="31.5" x14ac:dyDescent="0.25">
      <c r="A28" s="17">
        <v>22</v>
      </c>
      <c r="B28" s="18" t="s">
        <v>36</v>
      </c>
      <c r="C28" s="19" t="s">
        <v>15</v>
      </c>
      <c r="D28" s="34">
        <v>21</v>
      </c>
      <c r="E28" s="21">
        <v>10139.17</v>
      </c>
      <c r="F28" s="39">
        <v>212922.5</v>
      </c>
      <c r="G28" s="36" t="s">
        <v>91</v>
      </c>
      <c r="H28" s="8">
        <f t="shared" si="0"/>
        <v>106461.25</v>
      </c>
      <c r="I28" s="3">
        <v>21</v>
      </c>
      <c r="J28" s="4">
        <v>255507</v>
      </c>
      <c r="K28" s="5">
        <f t="shared" si="1"/>
        <v>10139.166666666668</v>
      </c>
      <c r="L28" s="1">
        <f t="shared" si="2"/>
        <v>212922.50000000003</v>
      </c>
      <c r="P28" s="41"/>
      <c r="Q28" s="36"/>
    </row>
    <row r="29" spans="1:17" ht="15.75" x14ac:dyDescent="0.25">
      <c r="A29" s="17">
        <v>23</v>
      </c>
      <c r="B29" s="18" t="s">
        <v>37</v>
      </c>
      <c r="C29" s="19" t="s">
        <v>15</v>
      </c>
      <c r="D29" s="34">
        <v>8</v>
      </c>
      <c r="E29" s="21">
        <v>10689.24</v>
      </c>
      <c r="F29" s="39">
        <v>69110.87</v>
      </c>
      <c r="G29" s="36" t="s">
        <v>92</v>
      </c>
      <c r="H29" s="8">
        <f t="shared" si="0"/>
        <v>42756.966666666667</v>
      </c>
      <c r="I29" s="3">
        <v>8</v>
      </c>
      <c r="J29" s="4">
        <v>102616.72</v>
      </c>
      <c r="K29" s="5">
        <f t="shared" si="1"/>
        <v>10689.241666666667</v>
      </c>
      <c r="L29" s="1">
        <f t="shared" si="2"/>
        <v>85513.933333333334</v>
      </c>
      <c r="P29" s="41"/>
      <c r="Q29" s="36"/>
    </row>
    <row r="30" spans="1:17" ht="31.5" x14ac:dyDescent="0.25">
      <c r="A30" s="17">
        <v>24</v>
      </c>
      <c r="B30" s="18" t="s">
        <v>38</v>
      </c>
      <c r="C30" s="19" t="s">
        <v>15</v>
      </c>
      <c r="D30" s="34">
        <v>2</v>
      </c>
      <c r="E30" s="21">
        <v>102311.67999999999</v>
      </c>
      <c r="F30" s="39">
        <f t="shared" si="3"/>
        <v>204623.35999999999</v>
      </c>
      <c r="G30" s="36" t="s">
        <v>93</v>
      </c>
      <c r="H30" s="8">
        <f t="shared" si="0"/>
        <v>102311.675</v>
      </c>
      <c r="I30" s="3">
        <v>2</v>
      </c>
      <c r="J30" s="4">
        <v>245548.02</v>
      </c>
      <c r="K30" s="5">
        <f t="shared" si="1"/>
        <v>102311.675</v>
      </c>
      <c r="L30" s="1">
        <f t="shared" si="2"/>
        <v>204623.35</v>
      </c>
      <c r="P30" s="41"/>
      <c r="Q30" s="36"/>
    </row>
    <row r="31" spans="1:17" ht="31.5" x14ac:dyDescent="0.25">
      <c r="A31" s="17">
        <v>25</v>
      </c>
      <c r="B31" s="18" t="s">
        <v>39</v>
      </c>
      <c r="C31" s="19" t="s">
        <v>15</v>
      </c>
      <c r="D31" s="34">
        <v>14</v>
      </c>
      <c r="E31" s="21">
        <v>8846.27</v>
      </c>
      <c r="F31" s="39">
        <v>113621.78</v>
      </c>
      <c r="G31" s="36" t="s">
        <v>94</v>
      </c>
      <c r="H31" s="8">
        <f t="shared" si="0"/>
        <v>61923.866666666669</v>
      </c>
      <c r="I31" s="3">
        <v>14</v>
      </c>
      <c r="J31" s="4">
        <v>148617.28</v>
      </c>
      <c r="K31" s="5">
        <f t="shared" si="1"/>
        <v>8846.2666666666682</v>
      </c>
      <c r="L31" s="1">
        <f t="shared" si="2"/>
        <v>123847.73333333335</v>
      </c>
      <c r="P31" s="41"/>
      <c r="Q31" s="36"/>
    </row>
    <row r="32" spans="1:17" ht="15.75" x14ac:dyDescent="0.25">
      <c r="A32" s="17">
        <v>26</v>
      </c>
      <c r="B32" s="18" t="s">
        <v>40</v>
      </c>
      <c r="C32" s="19" t="s">
        <v>15</v>
      </c>
      <c r="D32" s="34">
        <v>14</v>
      </c>
      <c r="E32" s="21">
        <v>2355.85</v>
      </c>
      <c r="F32" s="39">
        <f t="shared" si="3"/>
        <v>32981.9</v>
      </c>
      <c r="G32" s="36" t="s">
        <v>81</v>
      </c>
      <c r="H32" s="8">
        <f t="shared" si="0"/>
        <v>16490.95</v>
      </c>
      <c r="I32" s="3">
        <v>14</v>
      </c>
      <c r="J32" s="4">
        <v>39578.28</v>
      </c>
      <c r="K32" s="5">
        <f t="shared" si="1"/>
        <v>2355.85</v>
      </c>
      <c r="L32" s="1">
        <f t="shared" si="2"/>
        <v>32981.9</v>
      </c>
      <c r="P32" s="41"/>
      <c r="Q32" s="36"/>
    </row>
    <row r="33" spans="1:17" ht="15.75" x14ac:dyDescent="0.25">
      <c r="A33" s="17">
        <v>27</v>
      </c>
      <c r="B33" s="18" t="s">
        <v>41</v>
      </c>
      <c r="C33" s="19" t="s">
        <v>15</v>
      </c>
      <c r="D33" s="34">
        <v>6</v>
      </c>
      <c r="E33" s="21">
        <v>1028.01</v>
      </c>
      <c r="F33" s="39">
        <v>6168.05</v>
      </c>
      <c r="G33" s="36" t="s">
        <v>112</v>
      </c>
      <c r="H33" s="8">
        <f t="shared" si="0"/>
        <v>3084.0250000000001</v>
      </c>
      <c r="I33" s="3">
        <v>6</v>
      </c>
      <c r="J33" s="4">
        <v>7401.66</v>
      </c>
      <c r="K33" s="5">
        <f t="shared" si="1"/>
        <v>1028.0083333333332</v>
      </c>
      <c r="L33" s="1">
        <f t="shared" si="2"/>
        <v>6168.0499999999993</v>
      </c>
      <c r="P33" s="41"/>
      <c r="Q33" s="36"/>
    </row>
    <row r="34" spans="1:17" ht="15.75" x14ac:dyDescent="0.25">
      <c r="A34" s="17">
        <v>28</v>
      </c>
      <c r="B34" s="18" t="s">
        <v>42</v>
      </c>
      <c r="C34" s="19" t="s">
        <v>15</v>
      </c>
      <c r="D34" s="34">
        <v>6</v>
      </c>
      <c r="E34" s="21">
        <v>1552.16</v>
      </c>
      <c r="F34" s="39">
        <f t="shared" si="3"/>
        <v>9312.9600000000009</v>
      </c>
      <c r="G34" s="36" t="s">
        <v>95</v>
      </c>
      <c r="H34" s="8">
        <f t="shared" si="0"/>
        <v>4656.4750000000004</v>
      </c>
      <c r="I34" s="3">
        <v>6</v>
      </c>
      <c r="J34" s="4">
        <v>11175.54</v>
      </c>
      <c r="K34" s="5">
        <f t="shared" si="1"/>
        <v>1552.1583333333335</v>
      </c>
      <c r="L34" s="1">
        <f t="shared" si="2"/>
        <v>9312.9500000000007</v>
      </c>
      <c r="P34" s="41"/>
      <c r="Q34" s="36"/>
    </row>
    <row r="35" spans="1:17" ht="15.75" x14ac:dyDescent="0.25">
      <c r="A35" s="17">
        <v>29</v>
      </c>
      <c r="B35" s="18" t="s">
        <v>43</v>
      </c>
      <c r="C35" s="19" t="s">
        <v>15</v>
      </c>
      <c r="D35" s="34">
        <v>20</v>
      </c>
      <c r="E35" s="21">
        <v>2145.06</v>
      </c>
      <c r="F35" s="39">
        <f t="shared" si="3"/>
        <v>42901.2</v>
      </c>
      <c r="G35" s="36" t="s">
        <v>96</v>
      </c>
      <c r="H35" s="8">
        <f t="shared" si="0"/>
        <v>21450.583333333336</v>
      </c>
      <c r="I35" s="3">
        <v>20</v>
      </c>
      <c r="J35" s="4">
        <v>51481.4</v>
      </c>
      <c r="K35" s="5">
        <f t="shared" si="1"/>
        <v>2145.0583333333334</v>
      </c>
      <c r="L35" s="1">
        <f t="shared" si="2"/>
        <v>42901.166666666672</v>
      </c>
      <c r="P35" s="41"/>
      <c r="Q35" s="36"/>
    </row>
    <row r="36" spans="1:17" ht="15.75" x14ac:dyDescent="0.25">
      <c r="A36" s="17">
        <v>30</v>
      </c>
      <c r="B36" s="18" t="s">
        <v>44</v>
      </c>
      <c r="C36" s="19" t="s">
        <v>15</v>
      </c>
      <c r="D36" s="34">
        <v>6</v>
      </c>
      <c r="E36" s="21">
        <v>5208.79</v>
      </c>
      <c r="F36" s="39">
        <f t="shared" si="3"/>
        <v>31252.739999999998</v>
      </c>
      <c r="G36" s="36" t="s">
        <v>97</v>
      </c>
      <c r="H36" s="8">
        <f t="shared" si="0"/>
        <v>15626.375000000002</v>
      </c>
      <c r="I36" s="3">
        <v>6</v>
      </c>
      <c r="J36" s="4">
        <v>37503.300000000003</v>
      </c>
      <c r="K36" s="5">
        <f t="shared" si="1"/>
        <v>5208.791666666667</v>
      </c>
      <c r="L36" s="1">
        <f t="shared" si="2"/>
        <v>31252.75</v>
      </c>
      <c r="P36" s="41"/>
      <c r="Q36" s="36"/>
    </row>
    <row r="37" spans="1:17" ht="15.75" x14ac:dyDescent="0.25">
      <c r="A37" s="17">
        <v>31</v>
      </c>
      <c r="B37" s="18" t="s">
        <v>45</v>
      </c>
      <c r="C37" s="19" t="s">
        <v>15</v>
      </c>
      <c r="D37" s="34">
        <v>4</v>
      </c>
      <c r="E37" s="21">
        <v>19837.59</v>
      </c>
      <c r="F37" s="39">
        <f t="shared" si="3"/>
        <v>79350.36</v>
      </c>
      <c r="G37" s="36" t="s">
        <v>98</v>
      </c>
      <c r="H37" s="8">
        <f t="shared" si="0"/>
        <v>39675.183333333334</v>
      </c>
      <c r="I37" s="3">
        <v>4</v>
      </c>
      <c r="J37" s="4">
        <v>95220.44</v>
      </c>
      <c r="K37" s="5">
        <f t="shared" si="1"/>
        <v>19837.591666666667</v>
      </c>
      <c r="L37" s="1">
        <f t="shared" si="2"/>
        <v>79350.366666666669</v>
      </c>
      <c r="P37" s="41"/>
      <c r="Q37" s="36"/>
    </row>
    <row r="38" spans="1:17" ht="15.75" x14ac:dyDescent="0.25">
      <c r="A38" s="17">
        <v>32</v>
      </c>
      <c r="B38" s="18" t="s">
        <v>46</v>
      </c>
      <c r="C38" s="19" t="s">
        <v>15</v>
      </c>
      <c r="D38" s="34">
        <v>18</v>
      </c>
      <c r="E38" s="21">
        <v>446.38</v>
      </c>
      <c r="F38" s="39">
        <f t="shared" si="3"/>
        <v>8034.84</v>
      </c>
      <c r="G38" s="36" t="s">
        <v>99</v>
      </c>
      <c r="H38" s="8">
        <f t="shared" si="0"/>
        <v>4017.3750000000005</v>
      </c>
      <c r="I38" s="3">
        <v>18</v>
      </c>
      <c r="J38" s="4">
        <v>9641.7000000000007</v>
      </c>
      <c r="K38" s="5">
        <f t="shared" si="1"/>
        <v>446.37500000000011</v>
      </c>
      <c r="L38" s="1">
        <f t="shared" si="2"/>
        <v>8034.7500000000018</v>
      </c>
      <c r="P38" s="41"/>
      <c r="Q38" s="36"/>
    </row>
    <row r="39" spans="1:17" ht="15.75" x14ac:dyDescent="0.25">
      <c r="A39" s="17">
        <v>33</v>
      </c>
      <c r="B39" s="18" t="s">
        <v>47</v>
      </c>
      <c r="C39" s="19" t="s">
        <v>15</v>
      </c>
      <c r="D39" s="34">
        <v>4</v>
      </c>
      <c r="E39" s="21">
        <v>465.95</v>
      </c>
      <c r="F39" s="39">
        <f t="shared" si="3"/>
        <v>1863.8</v>
      </c>
      <c r="G39" s="36" t="s">
        <v>106</v>
      </c>
      <c r="H39" s="8">
        <f t="shared" si="0"/>
        <v>931.9</v>
      </c>
      <c r="I39" s="3">
        <v>4</v>
      </c>
      <c r="J39" s="4">
        <v>2236.56</v>
      </c>
      <c r="K39" s="5">
        <f t="shared" si="1"/>
        <v>465.95</v>
      </c>
      <c r="L39" s="1">
        <f t="shared" si="2"/>
        <v>1863.8</v>
      </c>
      <c r="P39" s="41"/>
      <c r="Q39" s="36"/>
    </row>
    <row r="40" spans="1:17" ht="31.5" x14ac:dyDescent="0.25">
      <c r="A40" s="17">
        <v>34</v>
      </c>
      <c r="B40" s="18" t="s">
        <v>48</v>
      </c>
      <c r="C40" s="19" t="s">
        <v>15</v>
      </c>
      <c r="D40" s="34">
        <v>1</v>
      </c>
      <c r="E40" s="21">
        <v>9614.17</v>
      </c>
      <c r="F40" s="39">
        <f t="shared" si="3"/>
        <v>9614.17</v>
      </c>
      <c r="G40" s="36" t="s">
        <v>100</v>
      </c>
      <c r="H40" s="8">
        <f t="shared" si="0"/>
        <v>4807.0833333333339</v>
      </c>
      <c r="I40" s="3">
        <v>1</v>
      </c>
      <c r="J40" s="4">
        <v>11537</v>
      </c>
      <c r="K40" s="5">
        <f t="shared" si="1"/>
        <v>9614.1666666666679</v>
      </c>
      <c r="L40" s="1">
        <f t="shared" si="2"/>
        <v>9614.1666666666679</v>
      </c>
      <c r="P40" s="41"/>
      <c r="Q40" s="36"/>
    </row>
    <row r="41" spans="1:17" ht="15.75" x14ac:dyDescent="0.25">
      <c r="A41" s="17">
        <v>35</v>
      </c>
      <c r="B41" s="18" t="s">
        <v>113</v>
      </c>
      <c r="C41" s="19" t="s">
        <v>15</v>
      </c>
      <c r="D41" s="34">
        <v>1</v>
      </c>
      <c r="E41" s="21">
        <v>6054.72</v>
      </c>
      <c r="F41" s="39">
        <f t="shared" si="3"/>
        <v>6054.72</v>
      </c>
      <c r="G41" s="36" t="s">
        <v>114</v>
      </c>
      <c r="H41" s="8"/>
      <c r="I41" s="3"/>
      <c r="J41" s="4"/>
      <c r="K41" s="5"/>
      <c r="P41" s="41"/>
      <c r="Q41" s="36"/>
    </row>
    <row r="42" spans="1:17" ht="31.5" x14ac:dyDescent="0.25">
      <c r="A42" s="17">
        <v>36</v>
      </c>
      <c r="B42" s="18" t="s">
        <v>49</v>
      </c>
      <c r="C42" s="19" t="s">
        <v>15</v>
      </c>
      <c r="D42" s="34">
        <v>4</v>
      </c>
      <c r="E42" s="21">
        <v>64706.92</v>
      </c>
      <c r="F42" s="39">
        <f t="shared" si="3"/>
        <v>258827.68</v>
      </c>
      <c r="G42" s="36" t="s">
        <v>101</v>
      </c>
      <c r="H42" s="8">
        <f t="shared" si="0"/>
        <v>129413.83333333334</v>
      </c>
      <c r="I42" s="3">
        <v>4</v>
      </c>
      <c r="J42" s="4">
        <v>310593.2</v>
      </c>
      <c r="K42" s="5">
        <f t="shared" si="1"/>
        <v>64706.916666666672</v>
      </c>
      <c r="L42" s="1">
        <f t="shared" si="2"/>
        <v>258827.66666666669</v>
      </c>
      <c r="P42" s="41"/>
      <c r="Q42" s="36"/>
    </row>
    <row r="43" spans="1:17" ht="31.5" x14ac:dyDescent="0.25">
      <c r="A43" s="17">
        <v>37</v>
      </c>
      <c r="B43" s="18" t="s">
        <v>50</v>
      </c>
      <c r="C43" s="19" t="s">
        <v>15</v>
      </c>
      <c r="D43" s="34">
        <v>21</v>
      </c>
      <c r="E43" s="21">
        <v>23462.67</v>
      </c>
      <c r="F43" s="39">
        <v>492716</v>
      </c>
      <c r="G43" s="36" t="s">
        <v>102</v>
      </c>
      <c r="H43" s="8">
        <f t="shared" si="0"/>
        <v>246358</v>
      </c>
      <c r="I43" s="3">
        <v>21</v>
      </c>
      <c r="J43" s="4">
        <v>591259.19999999995</v>
      </c>
      <c r="K43" s="5">
        <f t="shared" si="1"/>
        <v>23462.666666666664</v>
      </c>
      <c r="L43" s="5">
        <f t="shared" si="2"/>
        <v>492715.99999999994</v>
      </c>
      <c r="P43" s="41"/>
      <c r="Q43" s="36"/>
    </row>
    <row r="44" spans="1:17" ht="31.5" x14ac:dyDescent="0.25">
      <c r="A44" s="17">
        <v>38</v>
      </c>
      <c r="B44" s="18" t="s">
        <v>51</v>
      </c>
      <c r="C44" s="19" t="s">
        <v>15</v>
      </c>
      <c r="D44" s="34">
        <v>21</v>
      </c>
      <c r="E44" s="21">
        <v>6140.98</v>
      </c>
      <c r="F44" s="39">
        <v>129244.68</v>
      </c>
      <c r="G44" s="36" t="s">
        <v>107</v>
      </c>
      <c r="H44" s="8">
        <f t="shared" si="0"/>
        <v>64480.325000000004</v>
      </c>
      <c r="I44" s="3">
        <v>21</v>
      </c>
      <c r="J44" s="4">
        <v>154752.78</v>
      </c>
      <c r="K44" s="5">
        <f t="shared" si="1"/>
        <v>6140.9833333333336</v>
      </c>
      <c r="L44" s="1">
        <f t="shared" si="2"/>
        <v>128960.65000000001</v>
      </c>
      <c r="P44" s="41"/>
      <c r="Q44" s="36"/>
    </row>
    <row r="45" spans="1:17" ht="31.5" x14ac:dyDescent="0.25">
      <c r="A45" s="17">
        <v>39</v>
      </c>
      <c r="B45" s="18" t="s">
        <v>52</v>
      </c>
      <c r="C45" s="19" t="s">
        <v>15</v>
      </c>
      <c r="D45" s="34">
        <v>4</v>
      </c>
      <c r="E45" s="21">
        <v>27960.2</v>
      </c>
      <c r="F45" s="39">
        <f t="shared" si="3"/>
        <v>111840.8</v>
      </c>
      <c r="G45" s="36" t="s">
        <v>103</v>
      </c>
      <c r="H45" s="8">
        <f t="shared" si="0"/>
        <v>55920.4</v>
      </c>
      <c r="I45" s="3">
        <v>4</v>
      </c>
      <c r="J45" s="4">
        <v>134208.95999999999</v>
      </c>
      <c r="K45" s="5">
        <f t="shared" si="1"/>
        <v>27960.2</v>
      </c>
      <c r="L45" s="1">
        <f t="shared" si="2"/>
        <v>111840.8</v>
      </c>
      <c r="P45" s="41"/>
      <c r="Q45" s="36"/>
    </row>
    <row r="46" spans="1:17" ht="31.5" x14ac:dyDescent="0.25">
      <c r="A46" s="17">
        <v>40</v>
      </c>
      <c r="B46" s="18" t="s">
        <v>53</v>
      </c>
      <c r="C46" s="19" t="s">
        <v>15</v>
      </c>
      <c r="D46" s="34">
        <v>2</v>
      </c>
      <c r="E46" s="21">
        <v>1203.03</v>
      </c>
      <c r="F46" s="39">
        <f t="shared" si="3"/>
        <v>2406.06</v>
      </c>
      <c r="G46" s="36" t="s">
        <v>104</v>
      </c>
      <c r="H46" s="8">
        <f t="shared" si="0"/>
        <v>1203.0250000000001</v>
      </c>
      <c r="I46" s="3">
        <v>2</v>
      </c>
      <c r="J46" s="4">
        <v>2887.26</v>
      </c>
      <c r="K46" s="5">
        <f t="shared" si="1"/>
        <v>1203.0250000000001</v>
      </c>
      <c r="L46" s="1">
        <f t="shared" si="2"/>
        <v>2406.0500000000002</v>
      </c>
      <c r="P46" s="41"/>
      <c r="Q46" s="36"/>
    </row>
    <row r="47" spans="1:17" ht="32.25" thickBot="1" x14ac:dyDescent="0.3">
      <c r="A47" s="17">
        <v>41</v>
      </c>
      <c r="B47" s="18" t="s">
        <v>54</v>
      </c>
      <c r="C47" s="19" t="s">
        <v>15</v>
      </c>
      <c r="D47" s="34">
        <v>4</v>
      </c>
      <c r="E47" s="21">
        <v>2022.97</v>
      </c>
      <c r="F47" s="39">
        <f t="shared" si="3"/>
        <v>8091.88</v>
      </c>
      <c r="G47" s="36" t="s">
        <v>105</v>
      </c>
      <c r="H47" s="8">
        <f t="shared" si="0"/>
        <v>4045.9333333333334</v>
      </c>
      <c r="I47" s="3">
        <v>4</v>
      </c>
      <c r="J47" s="4">
        <v>9710.24</v>
      </c>
      <c r="K47" s="5">
        <f t="shared" si="1"/>
        <v>2022.9666666666667</v>
      </c>
      <c r="L47" s="5">
        <f t="shared" si="2"/>
        <v>8091.8666666666668</v>
      </c>
      <c r="P47" s="41"/>
      <c r="Q47" s="38"/>
    </row>
    <row r="48" spans="1:17" ht="30" customHeight="1" thickBot="1" x14ac:dyDescent="0.3">
      <c r="A48" s="17">
        <v>42</v>
      </c>
      <c r="B48" s="18" t="s">
        <v>55</v>
      </c>
      <c r="C48" s="19" t="s">
        <v>15</v>
      </c>
      <c r="D48" s="34">
        <v>2</v>
      </c>
      <c r="E48" s="21">
        <v>4146.97</v>
      </c>
      <c r="F48" s="39">
        <f t="shared" si="3"/>
        <v>8293.94</v>
      </c>
      <c r="G48" s="37" t="s">
        <v>88</v>
      </c>
      <c r="H48" s="8">
        <f t="shared" si="0"/>
        <v>4146.9666666666662</v>
      </c>
      <c r="I48" s="3">
        <v>2</v>
      </c>
      <c r="J48" s="4">
        <v>9952.7199999999993</v>
      </c>
      <c r="K48" s="5">
        <f t="shared" si="1"/>
        <v>4146.9666666666662</v>
      </c>
      <c r="L48" s="1">
        <f t="shared" si="2"/>
        <v>8293.9333333333325</v>
      </c>
      <c r="M48" s="10">
        <v>4142629.15</v>
      </c>
      <c r="P48" s="41"/>
      <c r="Q48" s="38"/>
    </row>
    <row r="49" spans="1:17" ht="30" customHeight="1" x14ac:dyDescent="0.25">
      <c r="A49" s="17">
        <v>43</v>
      </c>
      <c r="B49" s="18" t="s">
        <v>59</v>
      </c>
      <c r="C49" s="19" t="s">
        <v>62</v>
      </c>
      <c r="D49" s="34">
        <v>180</v>
      </c>
      <c r="E49" s="22">
        <v>32544.54</v>
      </c>
      <c r="F49" s="40">
        <v>5858017.5</v>
      </c>
      <c r="G49" s="38" t="s">
        <v>86</v>
      </c>
      <c r="H49" s="8"/>
      <c r="I49" s="3">
        <v>180</v>
      </c>
      <c r="J49" s="4">
        <v>7029621</v>
      </c>
      <c r="K49" s="1">
        <v>32544.54</v>
      </c>
      <c r="L49" s="11">
        <v>5858017.5</v>
      </c>
      <c r="P49" s="41"/>
      <c r="Q49" s="36"/>
    </row>
    <row r="50" spans="1:17" ht="30" customHeight="1" thickBot="1" x14ac:dyDescent="0.3">
      <c r="A50" s="17">
        <v>44</v>
      </c>
      <c r="B50" s="18" t="s">
        <v>60</v>
      </c>
      <c r="C50" s="19" t="s">
        <v>63</v>
      </c>
      <c r="D50" s="35">
        <v>4.9279999999999999</v>
      </c>
      <c r="E50" s="22">
        <v>135579.62</v>
      </c>
      <c r="F50" s="40">
        <v>668136.35</v>
      </c>
      <c r="G50" s="36" t="s">
        <v>85</v>
      </c>
      <c r="H50" s="8"/>
      <c r="I50" s="9">
        <v>4.9279999999999999</v>
      </c>
      <c r="J50" s="4">
        <v>801763.62</v>
      </c>
      <c r="K50" s="1">
        <v>135579.62</v>
      </c>
      <c r="L50" s="1">
        <v>668136.35</v>
      </c>
      <c r="P50" s="41"/>
      <c r="Q50" s="38"/>
    </row>
    <row r="51" spans="1:17" ht="30" customHeight="1" thickBot="1" x14ac:dyDescent="0.3">
      <c r="A51" s="17">
        <v>45</v>
      </c>
      <c r="B51" s="18" t="s">
        <v>61</v>
      </c>
      <c r="C51" s="19" t="s">
        <v>63</v>
      </c>
      <c r="D51" s="35">
        <v>1.6339999999999999</v>
      </c>
      <c r="E51" s="22">
        <v>152634.15</v>
      </c>
      <c r="F51" s="39">
        <v>249404.2</v>
      </c>
      <c r="G51" s="37" t="s">
        <v>84</v>
      </c>
      <c r="H51" s="8"/>
      <c r="I51" s="9">
        <v>1.6339999999999999</v>
      </c>
      <c r="J51" s="4">
        <v>299285.03999999998</v>
      </c>
      <c r="K51" s="1">
        <v>152634.15</v>
      </c>
      <c r="L51" s="5">
        <v>249404.2</v>
      </c>
      <c r="M51" s="10">
        <v>6775558.0499999998</v>
      </c>
      <c r="P51" s="42"/>
      <c r="Q51" s="42"/>
    </row>
    <row r="52" spans="1:17" ht="30" customHeight="1" x14ac:dyDescent="0.25">
      <c r="A52" s="17">
        <v>46</v>
      </c>
      <c r="B52" s="23" t="s">
        <v>65</v>
      </c>
      <c r="C52" s="19"/>
      <c r="D52" s="20"/>
      <c r="E52" s="19"/>
      <c r="F52" s="24">
        <f>SUM(F7:F51)</f>
        <v>10998186.545</v>
      </c>
      <c r="G52" s="7"/>
      <c r="H52" s="8"/>
    </row>
    <row r="53" spans="1:17" ht="30" customHeight="1" x14ac:dyDescent="0.25">
      <c r="A53" s="25"/>
      <c r="B53" s="26" t="s">
        <v>0</v>
      </c>
      <c r="C53" s="26"/>
      <c r="D53" s="26"/>
      <c r="E53" s="26"/>
      <c r="F53" s="27"/>
      <c r="G53" s="7"/>
      <c r="H53" s="8"/>
    </row>
    <row r="54" spans="1:17" ht="30" customHeight="1" x14ac:dyDescent="0.25">
      <c r="A54" s="25"/>
      <c r="B54" s="75" t="s">
        <v>64</v>
      </c>
      <c r="C54" s="75"/>
      <c r="D54" s="75"/>
      <c r="E54" s="75"/>
      <c r="F54" s="75"/>
      <c r="G54" s="7"/>
      <c r="H54" s="8"/>
    </row>
    <row r="55" spans="1:17" ht="30" customHeight="1" x14ac:dyDescent="0.25">
      <c r="A55" s="12"/>
      <c r="B55" s="75" t="s">
        <v>13</v>
      </c>
      <c r="C55" s="75"/>
      <c r="D55" s="75"/>
      <c r="E55" s="75"/>
      <c r="F55" s="75"/>
      <c r="G55" s="5"/>
      <c r="H55" s="5"/>
      <c r="I55" s="5"/>
    </row>
    <row r="56" spans="1:17" ht="15.75" x14ac:dyDescent="0.25">
      <c r="A56" s="12"/>
      <c r="B56" s="12"/>
      <c r="C56" s="12"/>
      <c r="D56" s="12"/>
      <c r="E56" s="12"/>
      <c r="F56" s="12"/>
      <c r="G56" s="5"/>
      <c r="H56" s="1" t="s">
        <v>87</v>
      </c>
      <c r="I56" s="6"/>
    </row>
    <row r="57" spans="1:17" ht="15.75" x14ac:dyDescent="0.25">
      <c r="A57" s="12"/>
      <c r="B57" s="12" t="s">
        <v>8</v>
      </c>
      <c r="C57" s="28"/>
      <c r="D57" s="29"/>
      <c r="E57" s="12" t="s">
        <v>9</v>
      </c>
      <c r="F57" s="30"/>
      <c r="G57" s="5"/>
      <c r="H57" s="6"/>
    </row>
    <row r="58" spans="1:17" ht="15.75" x14ac:dyDescent="0.25">
      <c r="A58" s="12"/>
      <c r="B58" s="31"/>
      <c r="C58" s="30"/>
      <c r="D58" s="32"/>
      <c r="E58" s="30"/>
      <c r="F58" s="30"/>
    </row>
    <row r="59" spans="1:17" ht="15.75" x14ac:dyDescent="0.25">
      <c r="A59" s="12"/>
      <c r="B59" s="33" t="s">
        <v>10</v>
      </c>
      <c r="C59" s="28"/>
      <c r="D59" s="29"/>
      <c r="E59" s="74" t="s">
        <v>11</v>
      </c>
      <c r="F59" s="74"/>
    </row>
    <row r="60" spans="1:17" ht="15.75" x14ac:dyDescent="0.25">
      <c r="A60" s="12"/>
      <c r="B60" s="31"/>
      <c r="C60" s="30"/>
      <c r="D60" s="32"/>
      <c r="E60" s="30"/>
      <c r="F60" s="30"/>
    </row>
    <row r="61" spans="1:17" ht="15.75" x14ac:dyDescent="0.25">
      <c r="A61" s="12"/>
      <c r="B61" s="12"/>
      <c r="C61" s="12"/>
      <c r="D61" s="12"/>
      <c r="E61" s="12"/>
      <c r="F61" s="12"/>
    </row>
  </sheetData>
  <mergeCells count="7">
    <mergeCell ref="A6:E6"/>
    <mergeCell ref="E59:F59"/>
    <mergeCell ref="B55:F55"/>
    <mergeCell ref="A2:F2"/>
    <mergeCell ref="A3:F3"/>
    <mergeCell ref="A4:F4"/>
    <mergeCell ref="B54:F54"/>
  </mergeCells>
  <pageMargins left="0.70866141732283472" right="0.70866141732283472" top="0.74803149606299213" bottom="0.74803149606299213" header="0.31496062992125984" footer="0.31496062992125984"/>
  <pageSetup paperSize="9" scale="47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tabSelected="1" view="pageBreakPreview" topLeftCell="A32" zoomScaleNormal="100" zoomScaleSheetLayoutView="100" workbookViewId="0">
      <selection activeCell="K53" sqref="K53"/>
    </sheetView>
  </sheetViews>
  <sheetFormatPr defaultRowHeight="15" x14ac:dyDescent="0.25"/>
  <cols>
    <col min="1" max="1" width="4" style="1" customWidth="1"/>
    <col min="2" max="2" width="58.28515625" style="1" customWidth="1"/>
    <col min="3" max="3" width="11" style="1" customWidth="1"/>
    <col min="4" max="4" width="15.7109375" style="1" customWidth="1"/>
    <col min="5" max="5" width="13.28515625" style="1" hidden="1" customWidth="1"/>
    <col min="6" max="7" width="16.5703125" style="1" hidden="1" customWidth="1"/>
    <col min="8" max="8" width="14.28515625" style="1" hidden="1" customWidth="1"/>
    <col min="9" max="9" width="13.140625" style="1" hidden="1" customWidth="1"/>
    <col min="10" max="10" width="11.7109375" style="1" customWidth="1"/>
    <col min="11" max="11" width="12.7109375" style="1" bestFit="1" customWidth="1"/>
    <col min="12" max="12" width="12.28515625" style="1" bestFit="1" customWidth="1"/>
    <col min="13" max="13" width="13.140625" style="1" customWidth="1"/>
    <col min="14" max="14" width="11.7109375" style="1" bestFit="1" customWidth="1"/>
    <col min="15" max="16" width="9.140625" style="1"/>
    <col min="17" max="17" width="19.42578125" style="1" customWidth="1"/>
    <col min="18" max="16384" width="9.140625" style="1"/>
  </cols>
  <sheetData>
    <row r="1" spans="1:18" ht="12" customHeight="1" x14ac:dyDescent="0.25">
      <c r="A1" s="12"/>
      <c r="B1" s="12"/>
      <c r="C1" s="12"/>
      <c r="D1" s="12"/>
      <c r="E1" s="12"/>
      <c r="F1" s="12"/>
      <c r="G1" s="12"/>
    </row>
    <row r="2" spans="1:18" ht="14.25" customHeight="1" x14ac:dyDescent="0.25">
      <c r="A2" s="76" t="s">
        <v>6</v>
      </c>
      <c r="B2" s="76"/>
      <c r="C2" s="76"/>
      <c r="D2" s="76"/>
      <c r="E2" s="76"/>
      <c r="F2" s="76"/>
      <c r="G2" s="62"/>
    </row>
    <row r="3" spans="1:18" ht="15.75" customHeight="1" x14ac:dyDescent="0.25">
      <c r="A3" s="76" t="s">
        <v>7</v>
      </c>
      <c r="B3" s="76"/>
      <c r="C3" s="76"/>
      <c r="D3" s="76"/>
      <c r="E3" s="76"/>
      <c r="F3" s="76"/>
      <c r="G3" s="62"/>
    </row>
    <row r="4" spans="1:18" ht="52.5" customHeight="1" x14ac:dyDescent="0.25">
      <c r="A4" s="60"/>
      <c r="B4" s="82" t="s">
        <v>66</v>
      </c>
      <c r="C4" s="82"/>
      <c r="D4" s="82"/>
      <c r="E4" s="82"/>
      <c r="F4" s="60"/>
      <c r="G4" s="60"/>
    </row>
    <row r="5" spans="1:18" ht="26.25" customHeight="1" x14ac:dyDescent="0.25">
      <c r="A5" s="81" t="s">
        <v>117</v>
      </c>
      <c r="B5" s="81"/>
      <c r="C5" s="81"/>
      <c r="D5" s="81"/>
      <c r="E5" s="81"/>
      <c r="F5" s="81"/>
      <c r="G5" s="69"/>
    </row>
    <row r="6" spans="1:18" ht="47.25" x14ac:dyDescent="0.25">
      <c r="A6" s="13" t="s">
        <v>5</v>
      </c>
      <c r="B6" s="14" t="s">
        <v>4</v>
      </c>
      <c r="C6" s="14" t="s">
        <v>3</v>
      </c>
      <c r="D6" s="14" t="s">
        <v>2</v>
      </c>
      <c r="E6" s="14" t="s">
        <v>115</v>
      </c>
      <c r="F6" s="46" t="s">
        <v>116</v>
      </c>
      <c r="G6" s="70"/>
    </row>
    <row r="7" spans="1:18" ht="15" customHeight="1" x14ac:dyDescent="0.25">
      <c r="A7" s="79" t="s">
        <v>12</v>
      </c>
      <c r="B7" s="79"/>
      <c r="C7" s="79"/>
      <c r="D7" s="79"/>
      <c r="E7" s="79"/>
      <c r="F7" s="55"/>
      <c r="G7" s="71"/>
      <c r="I7" s="42"/>
      <c r="J7" s="42"/>
      <c r="K7" s="42"/>
      <c r="L7" s="42"/>
      <c r="Q7" s="43"/>
      <c r="R7" s="36"/>
    </row>
    <row r="8" spans="1:18" ht="31.5" x14ac:dyDescent="0.25">
      <c r="A8" s="56">
        <v>1</v>
      </c>
      <c r="B8" s="47" t="s">
        <v>14</v>
      </c>
      <c r="C8" s="48" t="s">
        <v>15</v>
      </c>
      <c r="D8" s="49">
        <v>2</v>
      </c>
      <c r="E8" s="50">
        <v>368594.4</v>
      </c>
      <c r="F8" s="51">
        <f>D8*E8</f>
        <v>737188.8</v>
      </c>
      <c r="G8" s="39">
        <f>H8/D8</f>
        <v>368594.4</v>
      </c>
      <c r="H8" s="67">
        <v>737188.8</v>
      </c>
      <c r="I8" s="8"/>
      <c r="J8" s="7"/>
      <c r="K8" s="8"/>
      <c r="L8" s="11"/>
      <c r="Q8" s="43"/>
      <c r="R8" s="36"/>
    </row>
    <row r="9" spans="1:18" ht="31.5" x14ac:dyDescent="0.25">
      <c r="A9" s="56">
        <v>2</v>
      </c>
      <c r="B9" s="47" t="s">
        <v>16</v>
      </c>
      <c r="C9" s="48" t="s">
        <v>15</v>
      </c>
      <c r="D9" s="49">
        <v>8</v>
      </c>
      <c r="E9" s="50">
        <v>12744.56</v>
      </c>
      <c r="F9" s="51">
        <f>D9*E9</f>
        <v>101956.48</v>
      </c>
      <c r="G9" s="39">
        <f t="shared" ref="G9:G37" si="0">H9/D9</f>
        <v>12744.56</v>
      </c>
      <c r="H9" s="65">
        <v>101956.48</v>
      </c>
      <c r="I9" s="8"/>
      <c r="J9" s="7"/>
      <c r="K9" s="8"/>
      <c r="L9" s="11"/>
      <c r="M9" s="5"/>
      <c r="Q9" s="43"/>
      <c r="R9" s="36"/>
    </row>
    <row r="10" spans="1:18" ht="31.5" x14ac:dyDescent="0.25">
      <c r="A10" s="56">
        <v>3</v>
      </c>
      <c r="B10" s="47" t="s">
        <v>17</v>
      </c>
      <c r="C10" s="48" t="s">
        <v>15</v>
      </c>
      <c r="D10" s="49">
        <v>8</v>
      </c>
      <c r="E10" s="50">
        <v>10584.41</v>
      </c>
      <c r="F10" s="51">
        <f t="shared" ref="F10:F38" si="1">D10*E10</f>
        <v>84675.28</v>
      </c>
      <c r="G10" s="39">
        <f t="shared" si="0"/>
        <v>10584.41</v>
      </c>
      <c r="H10" s="65">
        <v>84675.28</v>
      </c>
      <c r="I10" s="8"/>
      <c r="J10" s="7"/>
      <c r="K10" s="8"/>
      <c r="L10" s="11"/>
      <c r="Q10" s="43"/>
      <c r="R10" s="36"/>
    </row>
    <row r="11" spans="1:18" ht="47.25" customHeight="1" x14ac:dyDescent="0.25">
      <c r="A11" s="56">
        <v>4</v>
      </c>
      <c r="B11" s="47" t="s">
        <v>18</v>
      </c>
      <c r="C11" s="48" t="s">
        <v>15</v>
      </c>
      <c r="D11" s="49">
        <v>2</v>
      </c>
      <c r="E11" s="50">
        <v>442.99</v>
      </c>
      <c r="F11" s="51">
        <f t="shared" si="1"/>
        <v>885.98</v>
      </c>
      <c r="G11" s="39">
        <f t="shared" si="0"/>
        <v>442.99</v>
      </c>
      <c r="H11" s="66">
        <v>885.98</v>
      </c>
      <c r="I11" s="8"/>
      <c r="J11" s="7"/>
      <c r="K11" s="8"/>
      <c r="L11" s="11"/>
      <c r="Q11" s="43"/>
      <c r="R11" s="36"/>
    </row>
    <row r="12" spans="1:18" ht="47.25" x14ac:dyDescent="0.25">
      <c r="A12" s="56">
        <v>5</v>
      </c>
      <c r="B12" s="47" t="s">
        <v>19</v>
      </c>
      <c r="C12" s="48" t="s">
        <v>15</v>
      </c>
      <c r="D12" s="49">
        <v>4</v>
      </c>
      <c r="E12" s="50">
        <v>589.53</v>
      </c>
      <c r="F12" s="51">
        <f t="shared" si="1"/>
        <v>2358.12</v>
      </c>
      <c r="G12" s="39">
        <f t="shared" si="0"/>
        <v>589.52499999999998</v>
      </c>
      <c r="H12" s="66">
        <v>2358.1</v>
      </c>
      <c r="I12" s="8"/>
      <c r="J12" s="7"/>
      <c r="K12" s="8"/>
      <c r="L12" s="11"/>
      <c r="O12" s="2"/>
      <c r="Q12" s="43"/>
      <c r="R12" s="36"/>
    </row>
    <row r="13" spans="1:18" ht="47.25" x14ac:dyDescent="0.25">
      <c r="A13" s="56">
        <v>6</v>
      </c>
      <c r="B13" s="47" t="s">
        <v>20</v>
      </c>
      <c r="C13" s="48" t="s">
        <v>15</v>
      </c>
      <c r="D13" s="49">
        <v>4</v>
      </c>
      <c r="E13" s="50">
        <v>4664.3500000000004</v>
      </c>
      <c r="F13" s="51">
        <f t="shared" si="1"/>
        <v>18657.400000000001</v>
      </c>
      <c r="G13" s="39">
        <f t="shared" si="0"/>
        <v>4664.3500000000004</v>
      </c>
      <c r="H13" s="66">
        <v>18657.400000000001</v>
      </c>
      <c r="I13" s="8"/>
      <c r="J13" s="7"/>
      <c r="K13" s="8"/>
      <c r="L13" s="11"/>
      <c r="M13" s="5"/>
      <c r="Q13" s="43"/>
      <c r="R13" s="36"/>
    </row>
    <row r="14" spans="1:18" ht="47.25" x14ac:dyDescent="0.25">
      <c r="A14" s="56">
        <v>7</v>
      </c>
      <c r="B14" s="47" t="s">
        <v>21</v>
      </c>
      <c r="C14" s="48" t="s">
        <v>15</v>
      </c>
      <c r="D14" s="49">
        <v>2</v>
      </c>
      <c r="E14" s="50">
        <v>1003.21</v>
      </c>
      <c r="F14" s="51">
        <f t="shared" si="1"/>
        <v>2006.42</v>
      </c>
      <c r="G14" s="39">
        <f t="shared" si="0"/>
        <v>1003.21</v>
      </c>
      <c r="H14" s="66">
        <v>2006.42</v>
      </c>
      <c r="I14" s="8"/>
      <c r="J14" s="7"/>
      <c r="K14" s="8"/>
      <c r="L14" s="11"/>
      <c r="Q14" s="43"/>
      <c r="R14" s="36"/>
    </row>
    <row r="15" spans="1:18" ht="31.5" x14ac:dyDescent="0.25">
      <c r="A15" s="56">
        <v>8</v>
      </c>
      <c r="B15" s="47" t="s">
        <v>22</v>
      </c>
      <c r="C15" s="48" t="s">
        <v>15</v>
      </c>
      <c r="D15" s="49">
        <v>30</v>
      </c>
      <c r="E15" s="50">
        <v>2909.52</v>
      </c>
      <c r="F15" s="51">
        <f t="shared" si="1"/>
        <v>87285.6</v>
      </c>
      <c r="G15" s="39">
        <f t="shared" si="0"/>
        <v>2909.5166666666669</v>
      </c>
      <c r="H15" s="66">
        <v>87285.5</v>
      </c>
      <c r="I15" s="8"/>
      <c r="J15" s="7"/>
      <c r="K15" s="8"/>
      <c r="L15" s="11"/>
      <c r="M15" s="5"/>
      <c r="Q15" s="43"/>
      <c r="R15" s="36"/>
    </row>
    <row r="16" spans="1:18" ht="31.5" x14ac:dyDescent="0.25">
      <c r="A16" s="56">
        <v>9</v>
      </c>
      <c r="B16" s="47" t="s">
        <v>23</v>
      </c>
      <c r="C16" s="48" t="s">
        <v>15</v>
      </c>
      <c r="D16" s="49">
        <v>4</v>
      </c>
      <c r="E16" s="50">
        <v>1918.49</v>
      </c>
      <c r="F16" s="51">
        <f t="shared" si="1"/>
        <v>7673.96</v>
      </c>
      <c r="G16" s="39">
        <f t="shared" si="0"/>
        <v>1918.4875</v>
      </c>
      <c r="H16" s="66">
        <v>7673.95</v>
      </c>
      <c r="I16" s="8"/>
      <c r="J16" s="7"/>
      <c r="K16" s="8"/>
      <c r="L16" s="11"/>
      <c r="Q16" s="43"/>
      <c r="R16" s="36"/>
    </row>
    <row r="17" spans="1:18" ht="15.75" x14ac:dyDescent="0.25">
      <c r="A17" s="56">
        <v>10</v>
      </c>
      <c r="B17" s="47" t="s">
        <v>27</v>
      </c>
      <c r="C17" s="48" t="s">
        <v>15</v>
      </c>
      <c r="D17" s="49">
        <v>6</v>
      </c>
      <c r="E17" s="50">
        <v>5771.27</v>
      </c>
      <c r="F17" s="51">
        <f t="shared" si="1"/>
        <v>34627.620000000003</v>
      </c>
      <c r="G17" s="39">
        <f t="shared" si="0"/>
        <v>5771.2666666666664</v>
      </c>
      <c r="H17" s="66">
        <v>34627.599999999999</v>
      </c>
      <c r="I17" s="8"/>
      <c r="J17" s="7"/>
      <c r="K17" s="8"/>
      <c r="L17" s="11"/>
      <c r="Q17" s="43"/>
      <c r="R17" s="36"/>
    </row>
    <row r="18" spans="1:18" ht="31.5" x14ac:dyDescent="0.25">
      <c r="A18" s="56">
        <v>11</v>
      </c>
      <c r="B18" s="47" t="s">
        <v>29</v>
      </c>
      <c r="C18" s="48" t="s">
        <v>15</v>
      </c>
      <c r="D18" s="49">
        <v>2</v>
      </c>
      <c r="E18" s="50">
        <v>49610.34</v>
      </c>
      <c r="F18" s="51">
        <f t="shared" si="1"/>
        <v>99220.68</v>
      </c>
      <c r="G18" s="39">
        <f t="shared" si="0"/>
        <v>49610.334999999999</v>
      </c>
      <c r="H18" s="66">
        <v>99220.67</v>
      </c>
      <c r="I18" s="8"/>
      <c r="J18" s="7"/>
      <c r="K18" s="8"/>
      <c r="L18" s="11"/>
      <c r="Q18" s="43"/>
      <c r="R18" s="36"/>
    </row>
    <row r="19" spans="1:18" ht="31.5" x14ac:dyDescent="0.25">
      <c r="A19" s="56">
        <v>12</v>
      </c>
      <c r="B19" s="47" t="s">
        <v>30</v>
      </c>
      <c r="C19" s="48" t="s">
        <v>15</v>
      </c>
      <c r="D19" s="49">
        <v>2</v>
      </c>
      <c r="E19" s="50">
        <v>38546.86</v>
      </c>
      <c r="F19" s="51">
        <f t="shared" si="1"/>
        <v>77093.72</v>
      </c>
      <c r="G19" s="39">
        <f t="shared" si="0"/>
        <v>38546.86</v>
      </c>
      <c r="H19" s="66">
        <v>77093.72</v>
      </c>
      <c r="I19" s="8"/>
      <c r="J19" s="7"/>
      <c r="K19" s="8"/>
      <c r="L19" s="11"/>
      <c r="Q19" s="43"/>
      <c r="R19" s="36"/>
    </row>
    <row r="20" spans="1:18" ht="31.5" x14ac:dyDescent="0.25">
      <c r="A20" s="56">
        <v>13</v>
      </c>
      <c r="B20" s="47" t="s">
        <v>33</v>
      </c>
      <c r="C20" s="48" t="s">
        <v>15</v>
      </c>
      <c r="D20" s="49">
        <v>2</v>
      </c>
      <c r="E20" s="50">
        <v>9834.82</v>
      </c>
      <c r="F20" s="51">
        <f t="shared" si="1"/>
        <v>19669.64</v>
      </c>
      <c r="G20" s="39">
        <f t="shared" si="0"/>
        <v>9834.8150000000005</v>
      </c>
      <c r="H20" s="66">
        <v>19669.63</v>
      </c>
      <c r="I20" s="8"/>
      <c r="J20" s="7"/>
      <c r="K20" s="8"/>
      <c r="L20" s="11"/>
      <c r="Q20" s="43"/>
      <c r="R20" s="36"/>
    </row>
    <row r="21" spans="1:18" ht="31.5" x14ac:dyDescent="0.25">
      <c r="A21" s="56">
        <v>14</v>
      </c>
      <c r="B21" s="47" t="s">
        <v>34</v>
      </c>
      <c r="C21" s="48" t="s">
        <v>121</v>
      </c>
      <c r="D21" s="49">
        <v>3</v>
      </c>
      <c r="E21" s="50">
        <v>3005.87</v>
      </c>
      <c r="F21" s="51">
        <f t="shared" si="1"/>
        <v>9017.61</v>
      </c>
      <c r="G21" s="39">
        <f t="shared" si="0"/>
        <v>3005.8666666666668</v>
      </c>
      <c r="H21" s="66">
        <v>9017.6</v>
      </c>
      <c r="I21" s="8"/>
      <c r="J21" s="7"/>
      <c r="K21" s="8"/>
      <c r="L21" s="11"/>
      <c r="Q21" s="43"/>
      <c r="R21" s="36"/>
    </row>
    <row r="22" spans="1:18" ht="31.5" x14ac:dyDescent="0.25">
      <c r="A22" s="56">
        <v>15</v>
      </c>
      <c r="B22" s="47" t="s">
        <v>35</v>
      </c>
      <c r="C22" s="48" t="s">
        <v>15</v>
      </c>
      <c r="D22" s="49">
        <v>21</v>
      </c>
      <c r="E22" s="50">
        <v>41080.800000000003</v>
      </c>
      <c r="F22" s="51">
        <f t="shared" si="1"/>
        <v>862696.8</v>
      </c>
      <c r="G22" s="39">
        <f t="shared" si="0"/>
        <v>41080.800000000003</v>
      </c>
      <c r="H22" s="66">
        <v>862696.8</v>
      </c>
      <c r="I22" s="8"/>
      <c r="J22" s="7"/>
      <c r="K22" s="8"/>
      <c r="L22" s="11"/>
      <c r="Q22" s="43"/>
      <c r="R22" s="36"/>
    </row>
    <row r="23" spans="1:18" ht="31.5" x14ac:dyDescent="0.25">
      <c r="A23" s="56">
        <v>16</v>
      </c>
      <c r="B23" s="47" t="s">
        <v>36</v>
      </c>
      <c r="C23" s="48" t="s">
        <v>15</v>
      </c>
      <c r="D23" s="49">
        <v>12</v>
      </c>
      <c r="E23" s="50">
        <v>17743.54</v>
      </c>
      <c r="F23" s="51">
        <f t="shared" si="1"/>
        <v>212922.48</v>
      </c>
      <c r="G23" s="39">
        <f t="shared" si="0"/>
        <v>17743.541666666668</v>
      </c>
      <c r="H23" s="66">
        <v>212922.5</v>
      </c>
      <c r="I23" s="8"/>
      <c r="J23" s="7"/>
      <c r="K23" s="8"/>
      <c r="L23" s="11"/>
      <c r="Q23" s="43"/>
      <c r="R23" s="36"/>
    </row>
    <row r="24" spans="1:18" ht="15.75" x14ac:dyDescent="0.25">
      <c r="A24" s="56">
        <v>17</v>
      </c>
      <c r="B24" s="47" t="s">
        <v>37</v>
      </c>
      <c r="C24" s="48" t="s">
        <v>15</v>
      </c>
      <c r="D24" s="49">
        <v>4</v>
      </c>
      <c r="E24" s="50">
        <v>8638.86</v>
      </c>
      <c r="F24" s="51">
        <f t="shared" si="1"/>
        <v>34555.440000000002</v>
      </c>
      <c r="G24" s="39">
        <f>H24/8</f>
        <v>8638.8587499999994</v>
      </c>
      <c r="H24" s="66">
        <v>69110.87</v>
      </c>
      <c r="I24" s="8" t="s">
        <v>118</v>
      </c>
      <c r="J24" s="7"/>
      <c r="K24" s="8"/>
      <c r="L24" s="11"/>
      <c r="Q24" s="43"/>
      <c r="R24" s="36"/>
    </row>
    <row r="25" spans="1:18" ht="31.5" x14ac:dyDescent="0.25">
      <c r="A25" s="56">
        <v>18</v>
      </c>
      <c r="B25" s="47" t="s">
        <v>38</v>
      </c>
      <c r="C25" s="48" t="s">
        <v>15</v>
      </c>
      <c r="D25" s="49">
        <v>2</v>
      </c>
      <c r="E25" s="50">
        <v>105957.11</v>
      </c>
      <c r="F25" s="51">
        <f t="shared" si="1"/>
        <v>211914.22</v>
      </c>
      <c r="G25" s="39">
        <f t="shared" si="0"/>
        <v>105957.11</v>
      </c>
      <c r="H25" s="66">
        <v>211914.22</v>
      </c>
      <c r="I25" s="8"/>
      <c r="J25" s="7"/>
      <c r="K25" s="8"/>
      <c r="L25" s="11"/>
      <c r="Q25" s="43"/>
      <c r="R25" s="36"/>
    </row>
    <row r="26" spans="1:18" ht="31.5" x14ac:dyDescent="0.25">
      <c r="A26" s="56">
        <v>19</v>
      </c>
      <c r="B26" s="47" t="s">
        <v>39</v>
      </c>
      <c r="C26" s="48" t="s">
        <v>15</v>
      </c>
      <c r="D26" s="49">
        <v>14</v>
      </c>
      <c r="E26" s="50">
        <v>8115.84</v>
      </c>
      <c r="F26" s="51">
        <f t="shared" si="1"/>
        <v>113621.76000000001</v>
      </c>
      <c r="G26" s="39">
        <f t="shared" si="0"/>
        <v>8115.8414285714289</v>
      </c>
      <c r="H26" s="66">
        <v>113621.78</v>
      </c>
      <c r="I26" s="8"/>
      <c r="J26" s="7"/>
      <c r="K26" s="8"/>
      <c r="L26" s="11"/>
      <c r="Q26" s="43"/>
      <c r="R26" s="36"/>
    </row>
    <row r="27" spans="1:18" ht="15.75" x14ac:dyDescent="0.25">
      <c r="A27" s="56">
        <v>20</v>
      </c>
      <c r="B27" s="47" t="s">
        <v>40</v>
      </c>
      <c r="C27" s="48" t="s">
        <v>15</v>
      </c>
      <c r="D27" s="49">
        <v>14</v>
      </c>
      <c r="E27" s="50">
        <v>2355.85</v>
      </c>
      <c r="F27" s="51">
        <f t="shared" si="1"/>
        <v>32981.9</v>
      </c>
      <c r="G27" s="39">
        <f t="shared" si="0"/>
        <v>0</v>
      </c>
      <c r="H27" s="66"/>
      <c r="I27" s="8"/>
      <c r="J27" s="7"/>
      <c r="K27" s="8"/>
      <c r="L27" s="11"/>
      <c r="Q27" s="43"/>
      <c r="R27" s="36"/>
    </row>
    <row r="28" spans="1:18" ht="15.75" x14ac:dyDescent="0.25">
      <c r="A28" s="56">
        <v>21</v>
      </c>
      <c r="B28" s="47" t="s">
        <v>41</v>
      </c>
      <c r="C28" s="48" t="s">
        <v>15</v>
      </c>
      <c r="D28" s="49">
        <v>4</v>
      </c>
      <c r="E28" s="50">
        <v>1012.23</v>
      </c>
      <c r="F28" s="51">
        <v>6168.05</v>
      </c>
      <c r="G28" s="39">
        <f t="shared" si="0"/>
        <v>1012.225</v>
      </c>
      <c r="H28" s="66">
        <v>4048.9</v>
      </c>
      <c r="I28" s="8"/>
      <c r="J28" s="7"/>
      <c r="K28" s="8"/>
      <c r="L28" s="11"/>
      <c r="Q28" s="43"/>
      <c r="R28" s="36"/>
    </row>
    <row r="29" spans="1:18" ht="15.75" x14ac:dyDescent="0.25">
      <c r="A29" s="56">
        <v>22</v>
      </c>
      <c r="B29" s="47" t="s">
        <v>43</v>
      </c>
      <c r="C29" s="48" t="s">
        <v>15</v>
      </c>
      <c r="D29" s="49">
        <v>6</v>
      </c>
      <c r="E29" s="50">
        <v>2066.16</v>
      </c>
      <c r="F29" s="51">
        <f t="shared" si="1"/>
        <v>12396.96</v>
      </c>
      <c r="G29" s="39">
        <f t="shared" si="0"/>
        <v>2066.1583333333333</v>
      </c>
      <c r="H29" s="66">
        <v>12396.95</v>
      </c>
      <c r="I29" s="8"/>
      <c r="J29" s="7"/>
      <c r="K29" s="8"/>
      <c r="L29" s="11"/>
      <c r="Q29" s="43"/>
      <c r="R29" s="36"/>
    </row>
    <row r="30" spans="1:18" ht="15.75" x14ac:dyDescent="0.25">
      <c r="A30" s="56">
        <v>23</v>
      </c>
      <c r="B30" s="47" t="s">
        <v>44</v>
      </c>
      <c r="C30" s="48" t="s">
        <v>15</v>
      </c>
      <c r="D30" s="49">
        <v>4</v>
      </c>
      <c r="E30" s="50">
        <v>7287.35</v>
      </c>
      <c r="F30" s="51">
        <f t="shared" si="1"/>
        <v>29149.4</v>
      </c>
      <c r="G30" s="39">
        <f t="shared" si="0"/>
        <v>7287.35</v>
      </c>
      <c r="H30" s="66">
        <v>29149.4</v>
      </c>
      <c r="I30" s="8"/>
      <c r="J30" s="7"/>
      <c r="K30" s="8"/>
      <c r="L30" s="11"/>
      <c r="Q30" s="43"/>
      <c r="R30" s="36"/>
    </row>
    <row r="31" spans="1:18" ht="15.75" x14ac:dyDescent="0.25">
      <c r="A31" s="56">
        <v>24</v>
      </c>
      <c r="B31" s="47" t="s">
        <v>47</v>
      </c>
      <c r="C31" s="48" t="s">
        <v>15</v>
      </c>
      <c r="D31" s="49">
        <v>2</v>
      </c>
      <c r="E31" s="50">
        <v>528.66</v>
      </c>
      <c r="F31" s="51">
        <f t="shared" si="1"/>
        <v>1057.32</v>
      </c>
      <c r="G31" s="39">
        <f t="shared" si="0"/>
        <v>528.66</v>
      </c>
      <c r="H31" s="66">
        <v>1057.32</v>
      </c>
      <c r="I31" s="8"/>
      <c r="J31" s="7"/>
      <c r="K31" s="8"/>
      <c r="L31" s="11"/>
      <c r="Q31" s="43"/>
      <c r="R31" s="36"/>
    </row>
    <row r="32" spans="1:18" ht="31.5" x14ac:dyDescent="0.25">
      <c r="A32" s="56">
        <v>25</v>
      </c>
      <c r="B32" s="47" t="s">
        <v>49</v>
      </c>
      <c r="C32" s="48" t="s">
        <v>15</v>
      </c>
      <c r="D32" s="49">
        <v>2</v>
      </c>
      <c r="E32" s="50">
        <v>64706.92</v>
      </c>
      <c r="F32" s="51">
        <f t="shared" si="1"/>
        <v>129413.84</v>
      </c>
      <c r="G32" s="39">
        <f>H32/4</f>
        <v>64706.917500000003</v>
      </c>
      <c r="H32" s="66">
        <v>258827.67</v>
      </c>
      <c r="I32" s="8" t="s">
        <v>119</v>
      </c>
      <c r="J32" s="7"/>
      <c r="K32" s="8"/>
      <c r="L32" s="11"/>
      <c r="Q32" s="43"/>
      <c r="R32" s="36"/>
    </row>
    <row r="33" spans="1:18" ht="31.5" x14ac:dyDescent="0.25">
      <c r="A33" s="56">
        <v>26</v>
      </c>
      <c r="B33" s="47" t="s">
        <v>52</v>
      </c>
      <c r="C33" s="48" t="s">
        <v>15</v>
      </c>
      <c r="D33" s="49">
        <v>2</v>
      </c>
      <c r="E33" s="50">
        <v>27960.2</v>
      </c>
      <c r="F33" s="51">
        <f t="shared" si="1"/>
        <v>55920.4</v>
      </c>
      <c r="G33" s="39">
        <f>H33/4</f>
        <v>27960.2</v>
      </c>
      <c r="H33" s="66">
        <v>111840.8</v>
      </c>
      <c r="I33" s="8" t="s">
        <v>119</v>
      </c>
      <c r="J33" s="7"/>
      <c r="K33" s="8"/>
      <c r="L33" s="11"/>
      <c r="Q33" s="43"/>
      <c r="R33" s="36"/>
    </row>
    <row r="34" spans="1:18" ht="31.5" x14ac:dyDescent="0.25">
      <c r="A34" s="56">
        <v>27</v>
      </c>
      <c r="B34" s="47" t="s">
        <v>50</v>
      </c>
      <c r="C34" s="48" t="s">
        <v>15</v>
      </c>
      <c r="D34" s="49">
        <v>21</v>
      </c>
      <c r="E34" s="50">
        <v>23462.67</v>
      </c>
      <c r="F34" s="51">
        <f t="shared" si="1"/>
        <v>492716.06999999995</v>
      </c>
      <c r="G34" s="39">
        <f t="shared" si="0"/>
        <v>23462.666666666668</v>
      </c>
      <c r="H34" s="66">
        <v>492716</v>
      </c>
      <c r="I34" s="8"/>
      <c r="J34" s="7"/>
      <c r="K34" s="8"/>
      <c r="L34" s="11"/>
      <c r="M34" s="5"/>
      <c r="Q34" s="43"/>
      <c r="R34" s="36"/>
    </row>
    <row r="35" spans="1:18" ht="32.25" thickBot="1" x14ac:dyDescent="0.3">
      <c r="A35" s="56">
        <v>28</v>
      </c>
      <c r="B35" s="47" t="s">
        <v>51</v>
      </c>
      <c r="C35" s="48" t="s">
        <v>15</v>
      </c>
      <c r="D35" s="49">
        <v>21</v>
      </c>
      <c r="E35" s="50">
        <v>6154.51</v>
      </c>
      <c r="F35" s="51">
        <f t="shared" si="1"/>
        <v>129244.71</v>
      </c>
      <c r="G35" s="39">
        <f t="shared" si="0"/>
        <v>6154.5085714285715</v>
      </c>
      <c r="H35" s="66">
        <v>129244.68</v>
      </c>
      <c r="I35" s="8"/>
      <c r="J35" s="7"/>
      <c r="K35" s="8"/>
      <c r="L35" s="11"/>
      <c r="Q35" s="43"/>
      <c r="R35" s="36"/>
    </row>
    <row r="36" spans="1:18" ht="30" customHeight="1" thickBot="1" x14ac:dyDescent="0.3">
      <c r="A36" s="56">
        <v>29</v>
      </c>
      <c r="B36" s="47" t="s">
        <v>55</v>
      </c>
      <c r="C36" s="48" t="s">
        <v>15</v>
      </c>
      <c r="D36" s="49">
        <v>2</v>
      </c>
      <c r="E36" s="50">
        <v>4146.97</v>
      </c>
      <c r="F36" s="51">
        <f t="shared" si="1"/>
        <v>8293.94</v>
      </c>
      <c r="G36" s="39">
        <f t="shared" si="0"/>
        <v>4146.9650000000001</v>
      </c>
      <c r="H36" s="66">
        <v>8293.93</v>
      </c>
      <c r="I36" s="8"/>
      <c r="J36" s="7"/>
      <c r="K36" s="8"/>
      <c r="L36" s="11"/>
      <c r="N36" s="10"/>
      <c r="Q36" s="43"/>
      <c r="R36" s="38"/>
    </row>
    <row r="37" spans="1:18" ht="30" customHeight="1" x14ac:dyDescent="0.25">
      <c r="A37" s="56">
        <v>30</v>
      </c>
      <c r="B37" s="47" t="s">
        <v>59</v>
      </c>
      <c r="C37" s="48" t="s">
        <v>62</v>
      </c>
      <c r="D37" s="49">
        <v>160</v>
      </c>
      <c r="E37" s="50">
        <v>25111.74</v>
      </c>
      <c r="F37" s="51">
        <f t="shared" si="1"/>
        <v>4017878.4000000004</v>
      </c>
      <c r="G37" s="39">
        <f t="shared" si="0"/>
        <v>25111.741687499998</v>
      </c>
      <c r="H37" s="66">
        <v>4017878.67</v>
      </c>
      <c r="I37" s="8"/>
      <c r="J37" s="7"/>
      <c r="K37" s="8"/>
      <c r="L37" s="42"/>
      <c r="M37" s="11"/>
      <c r="Q37" s="43"/>
      <c r="R37" s="36"/>
    </row>
    <row r="38" spans="1:18" ht="30" customHeight="1" x14ac:dyDescent="0.25">
      <c r="A38" s="56">
        <v>31</v>
      </c>
      <c r="B38" s="47" t="s">
        <v>60</v>
      </c>
      <c r="C38" s="48" t="s">
        <v>63</v>
      </c>
      <c r="D38" s="52">
        <v>4.2709999999999999</v>
      </c>
      <c r="E38" s="50">
        <v>135579.62</v>
      </c>
      <c r="F38" s="51">
        <f t="shared" si="1"/>
        <v>579060.55701999995</v>
      </c>
      <c r="G38" s="39">
        <f>H38/4.928</f>
        <v>135579.61647727274</v>
      </c>
      <c r="H38" s="66">
        <v>668136.35</v>
      </c>
      <c r="I38" s="68">
        <v>4.9279999999999999</v>
      </c>
      <c r="J38" s="44"/>
      <c r="K38" s="8"/>
      <c r="L38" s="42"/>
      <c r="Q38" s="43"/>
      <c r="R38" s="38"/>
    </row>
    <row r="39" spans="1:18" ht="30" hidden="1" customHeight="1" x14ac:dyDescent="0.25">
      <c r="A39" s="56">
        <v>32</v>
      </c>
      <c r="B39" s="53" t="s">
        <v>65</v>
      </c>
      <c r="C39" s="48"/>
      <c r="D39" s="54"/>
      <c r="E39" s="48"/>
      <c r="F39" s="64">
        <f>SUM(F8:F38)</f>
        <v>8212309.5570200002</v>
      </c>
      <c r="G39" s="64"/>
      <c r="H39" s="3">
        <f>SUM(H8:H38)</f>
        <v>8486173.9699999988</v>
      </c>
      <c r="I39" s="8"/>
      <c r="J39" s="42"/>
      <c r="K39" s="42"/>
      <c r="L39" s="42"/>
    </row>
    <row r="40" spans="1:18" ht="30" hidden="1" customHeight="1" x14ac:dyDescent="0.25">
      <c r="A40" s="25"/>
      <c r="B40" s="57" t="s">
        <v>0</v>
      </c>
      <c r="C40" s="57"/>
      <c r="D40" s="57"/>
      <c r="E40" s="57"/>
      <c r="F40" s="58"/>
      <c r="G40" s="58"/>
      <c r="H40" s="7"/>
      <c r="I40" s="8"/>
      <c r="J40" s="42"/>
      <c r="K40" s="42"/>
      <c r="L40" s="42"/>
    </row>
    <row r="41" spans="1:18" ht="30" hidden="1" customHeight="1" x14ac:dyDescent="0.25">
      <c r="A41" s="25"/>
      <c r="B41" s="80" t="s">
        <v>120</v>
      </c>
      <c r="C41" s="80"/>
      <c r="D41" s="80"/>
      <c r="E41" s="80"/>
      <c r="F41" s="80"/>
      <c r="G41" s="63"/>
      <c r="H41" s="7"/>
      <c r="I41" s="8"/>
      <c r="J41" s="42"/>
      <c r="K41" s="42"/>
      <c r="L41" s="42"/>
    </row>
    <row r="42" spans="1:18" ht="30" hidden="1" customHeight="1" x14ac:dyDescent="0.25">
      <c r="A42" s="59"/>
      <c r="B42" s="80" t="s">
        <v>13</v>
      </c>
      <c r="C42" s="80"/>
      <c r="D42" s="80"/>
      <c r="E42" s="80"/>
      <c r="F42" s="80"/>
      <c r="G42" s="63"/>
      <c r="H42" s="5"/>
      <c r="I42" s="11"/>
      <c r="J42" s="11"/>
      <c r="K42" s="42"/>
      <c r="L42" s="42"/>
    </row>
    <row r="43" spans="1:18" ht="15.75" x14ac:dyDescent="0.25">
      <c r="A43" s="12"/>
      <c r="B43" s="12"/>
      <c r="C43" s="12"/>
      <c r="D43" s="12"/>
      <c r="E43" s="12"/>
      <c r="F43" s="12"/>
      <c r="G43" s="12"/>
      <c r="H43" s="5"/>
      <c r="I43" s="42"/>
      <c r="J43" s="45"/>
      <c r="K43" s="42"/>
      <c r="L43" s="42"/>
    </row>
    <row r="44" spans="1:18" ht="15.75" x14ac:dyDescent="0.25">
      <c r="A44" s="12"/>
      <c r="B44" s="12" t="s">
        <v>8</v>
      </c>
      <c r="C44" s="28"/>
      <c r="D44" s="29"/>
      <c r="E44" s="12" t="s">
        <v>9</v>
      </c>
      <c r="F44" s="30"/>
      <c r="G44" s="30"/>
      <c r="H44" s="5"/>
      <c r="I44" s="45"/>
      <c r="J44" s="42"/>
      <c r="K44" s="42"/>
      <c r="L44" s="42"/>
    </row>
    <row r="45" spans="1:18" ht="15.75" x14ac:dyDescent="0.25">
      <c r="A45" s="12"/>
      <c r="B45" s="31"/>
      <c r="C45" s="30"/>
      <c r="D45" s="32"/>
      <c r="E45" s="30"/>
      <c r="F45" s="30"/>
      <c r="G45" s="30"/>
    </row>
    <row r="46" spans="1:18" ht="15.75" x14ac:dyDescent="0.25">
      <c r="A46" s="12"/>
      <c r="B46" s="33" t="s">
        <v>10</v>
      </c>
      <c r="C46" s="28"/>
      <c r="D46" s="29"/>
      <c r="E46" s="74" t="s">
        <v>11</v>
      </c>
      <c r="F46" s="74"/>
      <c r="G46" s="61"/>
    </row>
    <row r="47" spans="1:18" ht="15.75" x14ac:dyDescent="0.25">
      <c r="A47" s="12"/>
      <c r="B47" s="31"/>
      <c r="C47" s="30"/>
      <c r="D47" s="32"/>
      <c r="E47" s="30"/>
      <c r="F47" s="30"/>
      <c r="G47" s="30"/>
    </row>
    <row r="48" spans="1:18" ht="15.75" x14ac:dyDescent="0.25">
      <c r="A48" s="12"/>
      <c r="B48" s="12"/>
      <c r="C48" s="12"/>
      <c r="D48" s="12"/>
      <c r="E48" s="12"/>
      <c r="F48" s="12"/>
      <c r="G48" s="12"/>
    </row>
  </sheetData>
  <mergeCells count="8">
    <mergeCell ref="E46:F46"/>
    <mergeCell ref="A2:F2"/>
    <mergeCell ref="A3:F3"/>
    <mergeCell ref="A7:E7"/>
    <mergeCell ref="B41:F41"/>
    <mergeCell ref="B42:F42"/>
    <mergeCell ref="A5:F5"/>
    <mergeCell ref="B4:E4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Давальческие материалы</vt:lpstr>
      <vt:lpstr>Давальческие материалы (3)</vt:lpstr>
      <vt:lpstr>'Давальческие материалы (3)'!Заголовки_для_печати</vt:lpstr>
      <vt:lpstr>'Давальческие материалы'!Область_печати</vt:lpstr>
      <vt:lpstr>'Давальческие материалы (3)'!Область_печати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Bagautdinov Anvar</cp:lastModifiedBy>
  <cp:lastPrinted>2023-05-25T05:10:20Z</cp:lastPrinted>
  <dcterms:created xsi:type="dcterms:W3CDTF">2022-08-25T08:46:47Z</dcterms:created>
  <dcterms:modified xsi:type="dcterms:W3CDTF">2023-05-29T05:30:41Z</dcterms:modified>
</cp:coreProperties>
</file>